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435" yWindow="135" windowWidth="4140" windowHeight="7770" firstSheet="2" activeTab="2"/>
  </bookViews>
  <sheets>
    <sheet name="Лист2" sheetId="2" r:id="rId1"/>
    <sheet name="Лист1" sheetId="1" r:id="rId2"/>
    <sheet name="Лист3" sheetId="3" r:id="rId3"/>
  </sheets>
  <externalReferences>
    <externalReference r:id="rId4"/>
    <externalReference r:id="rId5"/>
  </externalReferences>
  <definedNames>
    <definedName name="_xlnm.Print_Titles" localSheetId="1">Лист1!$5:$7</definedName>
    <definedName name="_xlnm.Print_Area" localSheetId="1">Лист1!$A$1:$Q$274</definedName>
  </definedNames>
  <calcPr calcId="124519"/>
</workbook>
</file>

<file path=xl/calcChain.xml><?xml version="1.0" encoding="utf-8"?>
<calcChain xmlns="http://schemas.openxmlformats.org/spreadsheetml/2006/main">
  <c r="P1" i="3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9"/>
  <c r="H38"/>
  <c r="I38"/>
  <c r="J38"/>
  <c r="L8"/>
  <c r="R274"/>
  <c r="J274"/>
  <c r="I274"/>
  <c r="N274" s="1"/>
  <c r="H274"/>
  <c r="M274" s="1"/>
  <c r="R273"/>
  <c r="J273"/>
  <c r="I273"/>
  <c r="N273" s="1"/>
  <c r="H273"/>
  <c r="M273" s="1"/>
  <c r="R272"/>
  <c r="J272"/>
  <c r="I272"/>
  <c r="N272" s="1"/>
  <c r="H272"/>
  <c r="M272" s="1"/>
  <c r="R271"/>
  <c r="J271"/>
  <c r="I271"/>
  <c r="N271" s="1"/>
  <c r="H271"/>
  <c r="M271" s="1"/>
  <c r="R270"/>
  <c r="J270"/>
  <c r="I270"/>
  <c r="N270" s="1"/>
  <c r="H270"/>
  <c r="M270" s="1"/>
  <c r="R269"/>
  <c r="J269"/>
  <c r="I269"/>
  <c r="N269" s="1"/>
  <c r="H269"/>
  <c r="M269" s="1"/>
  <c r="R268"/>
  <c r="J268"/>
  <c r="I268"/>
  <c r="N268" s="1"/>
  <c r="H268"/>
  <c r="M268" s="1"/>
  <c r="R267"/>
  <c r="J267"/>
  <c r="I267"/>
  <c r="N267" s="1"/>
  <c r="H267"/>
  <c r="M267" s="1"/>
  <c r="R266"/>
  <c r="J266"/>
  <c r="I266"/>
  <c r="N266" s="1"/>
  <c r="H266"/>
  <c r="M266" s="1"/>
  <c r="R265"/>
  <c r="J265"/>
  <c r="I265"/>
  <c r="N265" s="1"/>
  <c r="H265"/>
  <c r="M265" s="1"/>
  <c r="R264"/>
  <c r="J264"/>
  <c r="I264"/>
  <c r="N264" s="1"/>
  <c r="H264"/>
  <c r="M264" s="1"/>
  <c r="R263"/>
  <c r="J263"/>
  <c r="I263"/>
  <c r="N263" s="1"/>
  <c r="H263"/>
  <c r="M263" s="1"/>
  <c r="R262"/>
  <c r="J262"/>
  <c r="I262"/>
  <c r="N262" s="1"/>
  <c r="H262"/>
  <c r="M262" s="1"/>
  <c r="R261"/>
  <c r="J261"/>
  <c r="I261"/>
  <c r="N261" s="1"/>
  <c r="H261"/>
  <c r="M261" s="1"/>
  <c r="R260"/>
  <c r="J260"/>
  <c r="I260"/>
  <c r="N260" s="1"/>
  <c r="H260"/>
  <c r="M260" s="1"/>
  <c r="R259"/>
  <c r="J259"/>
  <c r="I259"/>
  <c r="N259" s="1"/>
  <c r="H259"/>
  <c r="M259" s="1"/>
  <c r="R258"/>
  <c r="J258"/>
  <c r="I258"/>
  <c r="N258" s="1"/>
  <c r="H258"/>
  <c r="M258" s="1"/>
  <c r="R257"/>
  <c r="J257"/>
  <c r="I257"/>
  <c r="N257" s="1"/>
  <c r="H257"/>
  <c r="M257" s="1"/>
  <c r="R256"/>
  <c r="J256"/>
  <c r="I256"/>
  <c r="N256" s="1"/>
  <c r="H256"/>
  <c r="M256" s="1"/>
  <c r="R255"/>
  <c r="J255"/>
  <c r="I255"/>
  <c r="N255" s="1"/>
  <c r="H255"/>
  <c r="M255" s="1"/>
  <c r="R254"/>
  <c r="J254"/>
  <c r="I254"/>
  <c r="N254" s="1"/>
  <c r="H254"/>
  <c r="M254" s="1"/>
  <c r="R253"/>
  <c r="J253"/>
  <c r="I253"/>
  <c r="N253" s="1"/>
  <c r="H253"/>
  <c r="M253" s="1"/>
  <c r="R252"/>
  <c r="J252"/>
  <c r="I252"/>
  <c r="N252" s="1"/>
  <c r="H252"/>
  <c r="M252" s="1"/>
  <c r="R251"/>
  <c r="J251"/>
  <c r="I251"/>
  <c r="N251" s="1"/>
  <c r="H251"/>
  <c r="M251" s="1"/>
  <c r="R250"/>
  <c r="J250"/>
  <c r="I250"/>
  <c r="N250" s="1"/>
  <c r="H250"/>
  <c r="M250" s="1"/>
  <c r="R249"/>
  <c r="J249"/>
  <c r="I249"/>
  <c r="N249" s="1"/>
  <c r="H249"/>
  <c r="M249" s="1"/>
  <c r="R248"/>
  <c r="J248"/>
  <c r="I248"/>
  <c r="N248" s="1"/>
  <c r="H248"/>
  <c r="M248" s="1"/>
  <c r="R247"/>
  <c r="J247"/>
  <c r="I247"/>
  <c r="N247" s="1"/>
  <c r="H247"/>
  <c r="M247" s="1"/>
  <c r="R246"/>
  <c r="J246"/>
  <c r="I246"/>
  <c r="N246" s="1"/>
  <c r="H246"/>
  <c r="M246" s="1"/>
  <c r="R245"/>
  <c r="J245"/>
  <c r="I245"/>
  <c r="N245" s="1"/>
  <c r="H245"/>
  <c r="M245" s="1"/>
  <c r="R244"/>
  <c r="J244"/>
  <c r="I244"/>
  <c r="N244" s="1"/>
  <c r="H244"/>
  <c r="M244" s="1"/>
  <c r="R243"/>
  <c r="J243"/>
  <c r="I243"/>
  <c r="N243" s="1"/>
  <c r="H243"/>
  <c r="M243" s="1"/>
  <c r="R242"/>
  <c r="J242"/>
  <c r="I242"/>
  <c r="N242" s="1"/>
  <c r="H242"/>
  <c r="M242" s="1"/>
  <c r="R241"/>
  <c r="J241"/>
  <c r="I241"/>
  <c r="N241" s="1"/>
  <c r="H241"/>
  <c r="M241" s="1"/>
  <c r="R240"/>
  <c r="J240"/>
  <c r="I240"/>
  <c r="N240" s="1"/>
  <c r="H240"/>
  <c r="M240" s="1"/>
  <c r="R239"/>
  <c r="J239"/>
  <c r="I239"/>
  <c r="N239" s="1"/>
  <c r="H239"/>
  <c r="M239" s="1"/>
  <c r="R238"/>
  <c r="J238"/>
  <c r="I238"/>
  <c r="N238" s="1"/>
  <c r="H238"/>
  <c r="M238" s="1"/>
  <c r="R237"/>
  <c r="J237"/>
  <c r="I237"/>
  <c r="N237" s="1"/>
  <c r="H237"/>
  <c r="M237" s="1"/>
  <c r="R236"/>
  <c r="J236"/>
  <c r="I236"/>
  <c r="N236" s="1"/>
  <c r="H236"/>
  <c r="M236" s="1"/>
  <c r="R235"/>
  <c r="J235"/>
  <c r="I235"/>
  <c r="N235" s="1"/>
  <c r="H235"/>
  <c r="M235" s="1"/>
  <c r="R234"/>
  <c r="J234"/>
  <c r="I234"/>
  <c r="N234" s="1"/>
  <c r="H234"/>
  <c r="M234" s="1"/>
  <c r="R233"/>
  <c r="J233"/>
  <c r="I233"/>
  <c r="N233" s="1"/>
  <c r="H233"/>
  <c r="M233" s="1"/>
  <c r="R232"/>
  <c r="J232"/>
  <c r="I232"/>
  <c r="N232" s="1"/>
  <c r="H232"/>
  <c r="M232" s="1"/>
  <c r="R231"/>
  <c r="J231"/>
  <c r="I231"/>
  <c r="N231" s="1"/>
  <c r="H231"/>
  <c r="M231" s="1"/>
  <c r="R230"/>
  <c r="J230"/>
  <c r="I230"/>
  <c r="N230" s="1"/>
  <c r="H230"/>
  <c r="M230" s="1"/>
  <c r="R229"/>
  <c r="J229"/>
  <c r="I229"/>
  <c r="N229" s="1"/>
  <c r="H229"/>
  <c r="M229" s="1"/>
  <c r="R228"/>
  <c r="J228"/>
  <c r="I228"/>
  <c r="N228" s="1"/>
  <c r="H228"/>
  <c r="M228" s="1"/>
  <c r="R227"/>
  <c r="J227"/>
  <c r="I227"/>
  <c r="N227" s="1"/>
  <c r="H227"/>
  <c r="M227" s="1"/>
  <c r="R226"/>
  <c r="J226"/>
  <c r="I226"/>
  <c r="N226" s="1"/>
  <c r="H226"/>
  <c r="M226" s="1"/>
  <c r="R225"/>
  <c r="J225"/>
  <c r="I225"/>
  <c r="N225" s="1"/>
  <c r="H225"/>
  <c r="M225" s="1"/>
  <c r="R224"/>
  <c r="J224"/>
  <c r="I224"/>
  <c r="N224" s="1"/>
  <c r="H224"/>
  <c r="M224" s="1"/>
  <c r="R223"/>
  <c r="J223"/>
  <c r="I223"/>
  <c r="N223" s="1"/>
  <c r="H223"/>
  <c r="M223" s="1"/>
  <c r="R222"/>
  <c r="J222"/>
  <c r="I222"/>
  <c r="N222" s="1"/>
  <c r="H222"/>
  <c r="M222" s="1"/>
  <c r="R221"/>
  <c r="J221"/>
  <c r="I221"/>
  <c r="N221" s="1"/>
  <c r="H221"/>
  <c r="M221" s="1"/>
  <c r="R220"/>
  <c r="J220"/>
  <c r="I220"/>
  <c r="N220" s="1"/>
  <c r="H220"/>
  <c r="M220" s="1"/>
  <c r="R219"/>
  <c r="J219"/>
  <c r="I219"/>
  <c r="N219" s="1"/>
  <c r="H219"/>
  <c r="M219" s="1"/>
  <c r="R218"/>
  <c r="J218"/>
  <c r="I218"/>
  <c r="N218" s="1"/>
  <c r="H218"/>
  <c r="M218" s="1"/>
  <c r="R217"/>
  <c r="J217"/>
  <c r="I217"/>
  <c r="N217" s="1"/>
  <c r="H217"/>
  <c r="M217" s="1"/>
  <c r="R216"/>
  <c r="J216"/>
  <c r="I216"/>
  <c r="N216" s="1"/>
  <c r="H216"/>
  <c r="M216" s="1"/>
  <c r="R215"/>
  <c r="J215"/>
  <c r="I215"/>
  <c r="N215" s="1"/>
  <c r="H215"/>
  <c r="M215" s="1"/>
  <c r="R214"/>
  <c r="J214"/>
  <c r="I214"/>
  <c r="N214" s="1"/>
  <c r="H214"/>
  <c r="M214" s="1"/>
  <c r="R213"/>
  <c r="J213"/>
  <c r="I213"/>
  <c r="N213" s="1"/>
  <c r="H213"/>
  <c r="M213" s="1"/>
  <c r="R212"/>
  <c r="J212"/>
  <c r="I212"/>
  <c r="N212" s="1"/>
  <c r="H212"/>
  <c r="M212" s="1"/>
  <c r="R211"/>
  <c r="J211"/>
  <c r="I211"/>
  <c r="N211" s="1"/>
  <c r="H211"/>
  <c r="M211" s="1"/>
  <c r="R210"/>
  <c r="J210"/>
  <c r="I210"/>
  <c r="N210" s="1"/>
  <c r="H210"/>
  <c r="M210" s="1"/>
  <c r="R209"/>
  <c r="J209"/>
  <c r="I209"/>
  <c r="N209" s="1"/>
  <c r="H209"/>
  <c r="M209" s="1"/>
  <c r="R208"/>
  <c r="J208"/>
  <c r="I208"/>
  <c r="N208" s="1"/>
  <c r="H208"/>
  <c r="M208" s="1"/>
  <c r="R207"/>
  <c r="J207"/>
  <c r="I207"/>
  <c r="N207" s="1"/>
  <c r="H207"/>
  <c r="M207" s="1"/>
  <c r="R206"/>
  <c r="J206"/>
  <c r="I206"/>
  <c r="N206" s="1"/>
  <c r="H206"/>
  <c r="M206" s="1"/>
  <c r="R205"/>
  <c r="J205"/>
  <c r="I205"/>
  <c r="N205" s="1"/>
  <c r="H205"/>
  <c r="M205" s="1"/>
  <c r="R204"/>
  <c r="J204"/>
  <c r="I204"/>
  <c r="N204" s="1"/>
  <c r="H204"/>
  <c r="M204" s="1"/>
  <c r="R203"/>
  <c r="J203"/>
  <c r="I203"/>
  <c r="N203" s="1"/>
  <c r="H203"/>
  <c r="M203" s="1"/>
  <c r="R202"/>
  <c r="J202"/>
  <c r="I202"/>
  <c r="N202" s="1"/>
  <c r="H202"/>
  <c r="M202" s="1"/>
  <c r="R201"/>
  <c r="J201"/>
  <c r="I201"/>
  <c r="N201" s="1"/>
  <c r="H201"/>
  <c r="M201" s="1"/>
  <c r="R200"/>
  <c r="J200"/>
  <c r="I200"/>
  <c r="N200" s="1"/>
  <c r="H200"/>
  <c r="M200" s="1"/>
  <c r="R199"/>
  <c r="J199"/>
  <c r="I199"/>
  <c r="N199" s="1"/>
  <c r="H199"/>
  <c r="M199" s="1"/>
  <c r="R198"/>
  <c r="J198"/>
  <c r="I198"/>
  <c r="N198" s="1"/>
  <c r="H198"/>
  <c r="M198" s="1"/>
  <c r="R197"/>
  <c r="J197"/>
  <c r="I197"/>
  <c r="N197" s="1"/>
  <c r="H197"/>
  <c r="M197" s="1"/>
  <c r="R196"/>
  <c r="J196"/>
  <c r="I196"/>
  <c r="N196" s="1"/>
  <c r="H196"/>
  <c r="M196" s="1"/>
  <c r="R195"/>
  <c r="J195"/>
  <c r="I195"/>
  <c r="N195" s="1"/>
  <c r="H195"/>
  <c r="M195" s="1"/>
  <c r="R194"/>
  <c r="J194"/>
  <c r="I194"/>
  <c r="N194" s="1"/>
  <c r="H194"/>
  <c r="M194" s="1"/>
  <c r="R193"/>
  <c r="J193"/>
  <c r="I193"/>
  <c r="N193" s="1"/>
  <c r="H193"/>
  <c r="M193" s="1"/>
  <c r="R192"/>
  <c r="J192"/>
  <c r="I192"/>
  <c r="N192" s="1"/>
  <c r="H192"/>
  <c r="M192" s="1"/>
  <c r="R191"/>
  <c r="J191"/>
  <c r="I191"/>
  <c r="N191" s="1"/>
  <c r="H191"/>
  <c r="M191" s="1"/>
  <c r="R190"/>
  <c r="J190"/>
  <c r="I190"/>
  <c r="N190" s="1"/>
  <c r="H190"/>
  <c r="M190" s="1"/>
  <c r="R189"/>
  <c r="J189"/>
  <c r="I189"/>
  <c r="N189" s="1"/>
  <c r="H189"/>
  <c r="M189" s="1"/>
  <c r="R188"/>
  <c r="J188"/>
  <c r="I188"/>
  <c r="N188" s="1"/>
  <c r="H188"/>
  <c r="M188" s="1"/>
  <c r="R187"/>
  <c r="J187"/>
  <c r="I187"/>
  <c r="N187" s="1"/>
  <c r="H187"/>
  <c r="M187" s="1"/>
  <c r="R186"/>
  <c r="J186"/>
  <c r="I186"/>
  <c r="N186" s="1"/>
  <c r="H186"/>
  <c r="M186" s="1"/>
  <c r="R185"/>
  <c r="R184"/>
  <c r="J184"/>
  <c r="I184"/>
  <c r="N184" s="1"/>
  <c r="H184"/>
  <c r="M184" s="1"/>
  <c r="R183"/>
  <c r="J183"/>
  <c r="I183"/>
  <c r="N183" s="1"/>
  <c r="H183"/>
  <c r="M183" s="1"/>
  <c r="R182"/>
  <c r="J182"/>
  <c r="I182"/>
  <c r="N182" s="1"/>
  <c r="H182"/>
  <c r="M182" s="1"/>
  <c r="R181"/>
  <c r="J181"/>
  <c r="I181"/>
  <c r="N181" s="1"/>
  <c r="H181"/>
  <c r="M181" s="1"/>
  <c r="R180"/>
  <c r="J180"/>
  <c r="I180"/>
  <c r="N180" s="1"/>
  <c r="H180"/>
  <c r="M180" s="1"/>
  <c r="R179"/>
  <c r="J179"/>
  <c r="I179"/>
  <c r="N179" s="1"/>
  <c r="H179"/>
  <c r="M179" s="1"/>
  <c r="R178"/>
  <c r="J178"/>
  <c r="I178"/>
  <c r="N178" s="1"/>
  <c r="H178"/>
  <c r="M178" s="1"/>
  <c r="R177"/>
  <c r="J177"/>
  <c r="I177"/>
  <c r="N177" s="1"/>
  <c r="H177"/>
  <c r="M177" s="1"/>
  <c r="R176"/>
  <c r="J176"/>
  <c r="I176"/>
  <c r="N176" s="1"/>
  <c r="H176"/>
  <c r="M176" s="1"/>
  <c r="R175"/>
  <c r="J175"/>
  <c r="I175"/>
  <c r="N175" s="1"/>
  <c r="H175"/>
  <c r="M175" s="1"/>
  <c r="R174"/>
  <c r="J174"/>
  <c r="I174"/>
  <c r="N174" s="1"/>
  <c r="H174"/>
  <c r="M174" s="1"/>
  <c r="R173"/>
  <c r="J173"/>
  <c r="I173"/>
  <c r="N173" s="1"/>
  <c r="H173"/>
  <c r="M173" s="1"/>
  <c r="R172"/>
  <c r="K172"/>
  <c r="J172"/>
  <c r="I172"/>
  <c r="N172" s="1"/>
  <c r="H172"/>
  <c r="M172" s="1"/>
  <c r="R171"/>
  <c r="J171"/>
  <c r="I171"/>
  <c r="N171" s="1"/>
  <c r="H171"/>
  <c r="M171" s="1"/>
  <c r="R170"/>
  <c r="J170"/>
  <c r="I170"/>
  <c r="N170" s="1"/>
  <c r="H170"/>
  <c r="M170" s="1"/>
  <c r="R169"/>
  <c r="J169"/>
  <c r="I169"/>
  <c r="N169" s="1"/>
  <c r="H169"/>
  <c r="M169" s="1"/>
  <c r="R168"/>
  <c r="J168"/>
  <c r="I168"/>
  <c r="N168" s="1"/>
  <c r="H168"/>
  <c r="M168" s="1"/>
  <c r="R167"/>
  <c r="J167"/>
  <c r="I167"/>
  <c r="N167" s="1"/>
  <c r="H167"/>
  <c r="M167" s="1"/>
  <c r="R166"/>
  <c r="J166"/>
  <c r="I166"/>
  <c r="N166" s="1"/>
  <c r="H166"/>
  <c r="M166" s="1"/>
  <c r="R165"/>
  <c r="J165"/>
  <c r="I165"/>
  <c r="N165" s="1"/>
  <c r="H165"/>
  <c r="M165" s="1"/>
  <c r="R164"/>
  <c r="J164"/>
  <c r="I164"/>
  <c r="N164" s="1"/>
  <c r="H164"/>
  <c r="M164" s="1"/>
  <c r="R163"/>
  <c r="J163"/>
  <c r="I163"/>
  <c r="N163" s="1"/>
  <c r="H163"/>
  <c r="M163" s="1"/>
  <c r="R162"/>
  <c r="J162"/>
  <c r="I162"/>
  <c r="N162" s="1"/>
  <c r="H162"/>
  <c r="M162" s="1"/>
  <c r="R161"/>
  <c r="J161"/>
  <c r="I161"/>
  <c r="N161" s="1"/>
  <c r="H161"/>
  <c r="M161" s="1"/>
  <c r="R160"/>
  <c r="J160"/>
  <c r="I160"/>
  <c r="N160" s="1"/>
  <c r="H160"/>
  <c r="M160" s="1"/>
  <c r="R159"/>
  <c r="J159"/>
  <c r="I159"/>
  <c r="N159" s="1"/>
  <c r="H159"/>
  <c r="M159" s="1"/>
  <c r="R158"/>
  <c r="J158"/>
  <c r="I158"/>
  <c r="N158" s="1"/>
  <c r="H158"/>
  <c r="M158" s="1"/>
  <c r="R157"/>
  <c r="J157"/>
  <c r="I157"/>
  <c r="N157" s="1"/>
  <c r="H157"/>
  <c r="M157" s="1"/>
  <c r="R156"/>
  <c r="J156"/>
  <c r="I156"/>
  <c r="N156" s="1"/>
  <c r="H156"/>
  <c r="M156" s="1"/>
  <c r="R155"/>
  <c r="J155"/>
  <c r="I155"/>
  <c r="N155" s="1"/>
  <c r="H155"/>
  <c r="M155" s="1"/>
  <c r="R154"/>
  <c r="J154"/>
  <c r="I154"/>
  <c r="N154" s="1"/>
  <c r="H154"/>
  <c r="M154" s="1"/>
  <c r="R153"/>
  <c r="J153"/>
  <c r="I153"/>
  <c r="N153" s="1"/>
  <c r="H153"/>
  <c r="M153" s="1"/>
  <c r="R152"/>
  <c r="J152"/>
  <c r="I152"/>
  <c r="N152" s="1"/>
  <c r="H152"/>
  <c r="M152" s="1"/>
  <c r="R151"/>
  <c r="J151"/>
  <c r="I151"/>
  <c r="N151" s="1"/>
  <c r="H151"/>
  <c r="M151" s="1"/>
  <c r="R150"/>
  <c r="J150"/>
  <c r="I150"/>
  <c r="N150" s="1"/>
  <c r="H150"/>
  <c r="M150" s="1"/>
  <c r="R149"/>
  <c r="J149"/>
  <c r="I149"/>
  <c r="N149" s="1"/>
  <c r="H149"/>
  <c r="M149" s="1"/>
  <c r="R148"/>
  <c r="J148"/>
  <c r="I148"/>
  <c r="N148" s="1"/>
  <c r="H148"/>
  <c r="M148" s="1"/>
  <c r="R147"/>
  <c r="J147"/>
  <c r="I147"/>
  <c r="N147" s="1"/>
  <c r="H147"/>
  <c r="M147" s="1"/>
  <c r="R146"/>
  <c r="J146"/>
  <c r="I146"/>
  <c r="N146" s="1"/>
  <c r="H146"/>
  <c r="M146" s="1"/>
  <c r="R145"/>
  <c r="J145"/>
  <c r="I145"/>
  <c r="N145" s="1"/>
  <c r="H145"/>
  <c r="M145" s="1"/>
  <c r="R144"/>
  <c r="J144"/>
  <c r="I144"/>
  <c r="N144" s="1"/>
  <c r="H144"/>
  <c r="M144" s="1"/>
  <c r="R143"/>
  <c r="J143"/>
  <c r="I143"/>
  <c r="N143" s="1"/>
  <c r="H143"/>
  <c r="M143" s="1"/>
  <c r="R142"/>
  <c r="J142"/>
  <c r="I142"/>
  <c r="N142" s="1"/>
  <c r="H142"/>
  <c r="M142" s="1"/>
  <c r="R141"/>
  <c r="J141"/>
  <c r="I141"/>
  <c r="N141" s="1"/>
  <c r="H141"/>
  <c r="M141" s="1"/>
  <c r="R140"/>
  <c r="R139"/>
  <c r="M139"/>
  <c r="J139"/>
  <c r="I139"/>
  <c r="N139" s="1"/>
  <c r="H139"/>
  <c r="R138"/>
  <c r="R137"/>
  <c r="M137"/>
  <c r="J137"/>
  <c r="I137"/>
  <c r="N137" s="1"/>
  <c r="H137"/>
  <c r="R136"/>
  <c r="J136"/>
  <c r="I136"/>
  <c r="N136" s="1"/>
  <c r="H136"/>
  <c r="M136" s="1"/>
  <c r="R135"/>
  <c r="J135"/>
  <c r="I135"/>
  <c r="N135" s="1"/>
  <c r="H135"/>
  <c r="M135" s="1"/>
  <c r="R134"/>
  <c r="J134"/>
  <c r="I134"/>
  <c r="N134" s="1"/>
  <c r="H134"/>
  <c r="M134" s="1"/>
  <c r="R133"/>
  <c r="J133"/>
  <c r="I133"/>
  <c r="N133" s="1"/>
  <c r="H133"/>
  <c r="M133" s="1"/>
  <c r="R132"/>
  <c r="N132"/>
  <c r="M132"/>
  <c r="R131"/>
  <c r="J131"/>
  <c r="I131"/>
  <c r="N131" s="1"/>
  <c r="H131"/>
  <c r="M131" s="1"/>
  <c r="R130"/>
  <c r="J130"/>
  <c r="I130"/>
  <c r="N130" s="1"/>
  <c r="H130"/>
  <c r="M130" s="1"/>
  <c r="R129"/>
  <c r="J129"/>
  <c r="I129"/>
  <c r="N129" s="1"/>
  <c r="H129"/>
  <c r="M129" s="1"/>
  <c r="R128"/>
  <c r="J128"/>
  <c r="I128"/>
  <c r="N128" s="1"/>
  <c r="H128"/>
  <c r="M128" s="1"/>
  <c r="R127"/>
  <c r="J127"/>
  <c r="I127"/>
  <c r="N127" s="1"/>
  <c r="H127"/>
  <c r="M127" s="1"/>
  <c r="R126"/>
  <c r="J126"/>
  <c r="I126"/>
  <c r="N126" s="1"/>
  <c r="H126"/>
  <c r="M126" s="1"/>
  <c r="R125"/>
  <c r="J125"/>
  <c r="I125"/>
  <c r="N125" s="1"/>
  <c r="H125"/>
  <c r="M125" s="1"/>
  <c r="R124"/>
  <c r="J124"/>
  <c r="I124"/>
  <c r="N124" s="1"/>
  <c r="H124"/>
  <c r="M124" s="1"/>
  <c r="R123"/>
  <c r="J123"/>
  <c r="I123"/>
  <c r="N123" s="1"/>
  <c r="H123"/>
  <c r="M123" s="1"/>
  <c r="R122"/>
  <c r="J122"/>
  <c r="I122"/>
  <c r="N122" s="1"/>
  <c r="H122"/>
  <c r="M122" s="1"/>
  <c r="R121"/>
  <c r="J121"/>
  <c r="I121"/>
  <c r="N121" s="1"/>
  <c r="H121"/>
  <c r="M121" s="1"/>
  <c r="R120"/>
  <c r="J120"/>
  <c r="I120"/>
  <c r="N120" s="1"/>
  <c r="H120"/>
  <c r="M120" s="1"/>
  <c r="R119"/>
  <c r="J119"/>
  <c r="I119"/>
  <c r="N119" s="1"/>
  <c r="H119"/>
  <c r="M119" s="1"/>
  <c r="R118"/>
  <c r="J118"/>
  <c r="I118"/>
  <c r="N118" s="1"/>
  <c r="H118"/>
  <c r="M118" s="1"/>
  <c r="R117"/>
  <c r="J117"/>
  <c r="I117"/>
  <c r="N117" s="1"/>
  <c r="H117"/>
  <c r="M117" s="1"/>
  <c r="R116"/>
  <c r="J116"/>
  <c r="I116"/>
  <c r="N116" s="1"/>
  <c r="H116"/>
  <c r="M116" s="1"/>
  <c r="R115"/>
  <c r="N115"/>
  <c r="M115"/>
  <c r="R114"/>
  <c r="J114"/>
  <c r="I114"/>
  <c r="N114" s="1"/>
  <c r="H114"/>
  <c r="M114" s="1"/>
  <c r="R113"/>
  <c r="J113"/>
  <c r="I113"/>
  <c r="N113" s="1"/>
  <c r="H113"/>
  <c r="M113" s="1"/>
  <c r="R112"/>
  <c r="J112"/>
  <c r="I112"/>
  <c r="N112" s="1"/>
  <c r="H112"/>
  <c r="M112" s="1"/>
  <c r="R111"/>
  <c r="J111"/>
  <c r="I111"/>
  <c r="N111" s="1"/>
  <c r="H111"/>
  <c r="M111" s="1"/>
  <c r="R110"/>
  <c r="J110"/>
  <c r="I110"/>
  <c r="N110" s="1"/>
  <c r="H110"/>
  <c r="M110" s="1"/>
  <c r="R109"/>
  <c r="J109"/>
  <c r="I109"/>
  <c r="N109" s="1"/>
  <c r="H109"/>
  <c r="M109" s="1"/>
  <c r="R108"/>
  <c r="J108"/>
  <c r="I108"/>
  <c r="N108" s="1"/>
  <c r="H108"/>
  <c r="M108" s="1"/>
  <c r="R107"/>
  <c r="J107"/>
  <c r="I107"/>
  <c r="N107" s="1"/>
  <c r="H107"/>
  <c r="M107" s="1"/>
  <c r="R106"/>
  <c r="J106"/>
  <c r="I106"/>
  <c r="N106" s="1"/>
  <c r="H106"/>
  <c r="M106" s="1"/>
  <c r="R105"/>
  <c r="J105"/>
  <c r="I105"/>
  <c r="N105" s="1"/>
  <c r="H105"/>
  <c r="M105" s="1"/>
  <c r="R104"/>
  <c r="J104"/>
  <c r="I104"/>
  <c r="N104" s="1"/>
  <c r="H104"/>
  <c r="M104" s="1"/>
  <c r="R103"/>
  <c r="J103"/>
  <c r="I103"/>
  <c r="N103" s="1"/>
  <c r="H103"/>
  <c r="M103" s="1"/>
  <c r="R102"/>
  <c r="N102"/>
  <c r="M102"/>
  <c r="R101"/>
  <c r="J101"/>
  <c r="I101"/>
  <c r="N101" s="1"/>
  <c r="H101"/>
  <c r="M101" s="1"/>
  <c r="R100"/>
  <c r="J100"/>
  <c r="I100"/>
  <c r="N100" s="1"/>
  <c r="H100"/>
  <c r="M100" s="1"/>
  <c r="R99"/>
  <c r="J99"/>
  <c r="I99"/>
  <c r="N99" s="1"/>
  <c r="H99"/>
  <c r="M99" s="1"/>
  <c r="R98"/>
  <c r="J98"/>
  <c r="I98"/>
  <c r="N98" s="1"/>
  <c r="H98"/>
  <c r="M98" s="1"/>
  <c r="R97"/>
  <c r="J97"/>
  <c r="I97"/>
  <c r="N97" s="1"/>
  <c r="H97"/>
  <c r="M97" s="1"/>
  <c r="R96"/>
  <c r="J96"/>
  <c r="I96"/>
  <c r="N96" s="1"/>
  <c r="H96"/>
  <c r="M96" s="1"/>
  <c r="R95"/>
  <c r="J95"/>
  <c r="I95"/>
  <c r="N95" s="1"/>
  <c r="H95"/>
  <c r="M95" s="1"/>
  <c r="R94"/>
  <c r="J94"/>
  <c r="I94"/>
  <c r="N94" s="1"/>
  <c r="H94"/>
  <c r="M94" s="1"/>
  <c r="R93"/>
  <c r="J93"/>
  <c r="I93"/>
  <c r="N93" s="1"/>
  <c r="H93"/>
  <c r="M93" s="1"/>
  <c r="R92"/>
  <c r="J92"/>
  <c r="I92"/>
  <c r="N92" s="1"/>
  <c r="H92"/>
  <c r="M92" s="1"/>
  <c r="R91"/>
  <c r="J91"/>
  <c r="I91"/>
  <c r="N91" s="1"/>
  <c r="H91"/>
  <c r="M91" s="1"/>
  <c r="R90"/>
  <c r="J90"/>
  <c r="I90"/>
  <c r="N90" s="1"/>
  <c r="H90"/>
  <c r="M90" s="1"/>
  <c r="R89"/>
  <c r="J89"/>
  <c r="I89"/>
  <c r="N89" s="1"/>
  <c r="H89"/>
  <c r="M89" s="1"/>
  <c r="R88"/>
  <c r="J88"/>
  <c r="I88"/>
  <c r="N88" s="1"/>
  <c r="H88"/>
  <c r="M88" s="1"/>
  <c r="R87"/>
  <c r="J87"/>
  <c r="I87"/>
  <c r="N87" s="1"/>
  <c r="H87"/>
  <c r="M87" s="1"/>
  <c r="R86"/>
  <c r="J86"/>
  <c r="I86"/>
  <c r="N86" s="1"/>
  <c r="H86"/>
  <c r="M86" s="1"/>
  <c r="R85"/>
  <c r="J85"/>
  <c r="I85"/>
  <c r="N85" s="1"/>
  <c r="H85"/>
  <c r="M85" s="1"/>
  <c r="R84"/>
  <c r="N84"/>
  <c r="M84"/>
  <c r="R83"/>
  <c r="J83"/>
  <c r="I83"/>
  <c r="N83" s="1"/>
  <c r="H83"/>
  <c r="M83" s="1"/>
  <c r="R82"/>
  <c r="J82"/>
  <c r="I82"/>
  <c r="N82" s="1"/>
  <c r="H82"/>
  <c r="M82" s="1"/>
  <c r="R81"/>
  <c r="J81"/>
  <c r="I81"/>
  <c r="N81" s="1"/>
  <c r="H81"/>
  <c r="M81" s="1"/>
  <c r="R80"/>
  <c r="J80"/>
  <c r="I80"/>
  <c r="N80" s="1"/>
  <c r="H80"/>
  <c r="M80" s="1"/>
  <c r="R79"/>
  <c r="J79"/>
  <c r="I79"/>
  <c r="N79" s="1"/>
  <c r="H79"/>
  <c r="M79" s="1"/>
  <c r="R78"/>
  <c r="J78"/>
  <c r="I78"/>
  <c r="N78" s="1"/>
  <c r="H78"/>
  <c r="M78" s="1"/>
  <c r="R77"/>
  <c r="J77"/>
  <c r="I77"/>
  <c r="N77" s="1"/>
  <c r="H77"/>
  <c r="M77" s="1"/>
  <c r="R76"/>
  <c r="J76"/>
  <c r="I76"/>
  <c r="N76" s="1"/>
  <c r="H76"/>
  <c r="M76" s="1"/>
  <c r="R75"/>
  <c r="N75"/>
  <c r="M75"/>
  <c r="R74"/>
  <c r="J74"/>
  <c r="I74"/>
  <c r="N74" s="1"/>
  <c r="H74"/>
  <c r="M74" s="1"/>
  <c r="R73"/>
  <c r="J73"/>
  <c r="I73"/>
  <c r="N73" s="1"/>
  <c r="H73"/>
  <c r="M73" s="1"/>
  <c r="R72"/>
  <c r="J72"/>
  <c r="I72"/>
  <c r="N72" s="1"/>
  <c r="H72"/>
  <c r="M72" s="1"/>
  <c r="R71"/>
  <c r="J71"/>
  <c r="I71"/>
  <c r="N71" s="1"/>
  <c r="H71"/>
  <c r="M71" s="1"/>
  <c r="R70"/>
  <c r="J70"/>
  <c r="I70"/>
  <c r="N70" s="1"/>
  <c r="H70"/>
  <c r="M70" s="1"/>
  <c r="R69"/>
  <c r="J69"/>
  <c r="I69"/>
  <c r="N69" s="1"/>
  <c r="H69"/>
  <c r="M69" s="1"/>
  <c r="R68"/>
  <c r="J68"/>
  <c r="I68"/>
  <c r="N68" s="1"/>
  <c r="H68"/>
  <c r="M68" s="1"/>
  <c r="R67"/>
  <c r="J67"/>
  <c r="I67"/>
  <c r="N67" s="1"/>
  <c r="H67"/>
  <c r="M67" s="1"/>
  <c r="R66"/>
  <c r="J66"/>
  <c r="I66"/>
  <c r="N66" s="1"/>
  <c r="H66"/>
  <c r="M66" s="1"/>
  <c r="R65"/>
  <c r="J65"/>
  <c r="I65"/>
  <c r="N65" s="1"/>
  <c r="H65"/>
  <c r="M65" s="1"/>
  <c r="R64"/>
  <c r="J64"/>
  <c r="I64"/>
  <c r="N64" s="1"/>
  <c r="H64"/>
  <c r="M64" s="1"/>
  <c r="R63"/>
  <c r="J63"/>
  <c r="I63"/>
  <c r="N63" s="1"/>
  <c r="H63"/>
  <c r="M63" s="1"/>
  <c r="R62"/>
  <c r="J62"/>
  <c r="I62"/>
  <c r="N62" s="1"/>
  <c r="H62"/>
  <c r="M62" s="1"/>
  <c r="R61"/>
  <c r="J61"/>
  <c r="I61"/>
  <c r="N61" s="1"/>
  <c r="H61"/>
  <c r="M61" s="1"/>
  <c r="R60"/>
  <c r="J60"/>
  <c r="I60"/>
  <c r="N60" s="1"/>
  <c r="H60"/>
  <c r="M60" s="1"/>
  <c r="R59"/>
  <c r="J59"/>
  <c r="I59"/>
  <c r="N59" s="1"/>
  <c r="H59"/>
  <c r="M59" s="1"/>
  <c r="R58"/>
  <c r="R57"/>
  <c r="J57"/>
  <c r="I57"/>
  <c r="N57" s="1"/>
  <c r="H57"/>
  <c r="M57" s="1"/>
  <c r="R56"/>
  <c r="J56"/>
  <c r="I56"/>
  <c r="N56" s="1"/>
  <c r="H56"/>
  <c r="M56" s="1"/>
  <c r="R55"/>
  <c r="J55"/>
  <c r="I55"/>
  <c r="N55" s="1"/>
  <c r="H55"/>
  <c r="M55" s="1"/>
  <c r="R54"/>
  <c r="J54"/>
  <c r="I54"/>
  <c r="N54" s="1"/>
  <c r="H54"/>
  <c r="M54" s="1"/>
  <c r="R53"/>
  <c r="J53"/>
  <c r="I53"/>
  <c r="N53" s="1"/>
  <c r="H53"/>
  <c r="M53" s="1"/>
  <c r="R52"/>
  <c r="J52"/>
  <c r="I52"/>
  <c r="N52" s="1"/>
  <c r="H52"/>
  <c r="M52" s="1"/>
  <c r="R51"/>
  <c r="J51"/>
  <c r="I51"/>
  <c r="N51" s="1"/>
  <c r="H51"/>
  <c r="M51" s="1"/>
  <c r="R50"/>
  <c r="N50"/>
  <c r="M50"/>
  <c r="O50" s="1"/>
  <c r="R49"/>
  <c r="J49"/>
  <c r="I49"/>
  <c r="N49" s="1"/>
  <c r="H49"/>
  <c r="M49" s="1"/>
  <c r="R48"/>
  <c r="J48"/>
  <c r="I48"/>
  <c r="N48" s="1"/>
  <c r="H48"/>
  <c r="M48" s="1"/>
  <c r="R47"/>
  <c r="J47"/>
  <c r="I47"/>
  <c r="N47" s="1"/>
  <c r="H47"/>
  <c r="M47" s="1"/>
  <c r="R46"/>
  <c r="J46"/>
  <c r="I46"/>
  <c r="N46" s="1"/>
  <c r="H46"/>
  <c r="M46" s="1"/>
  <c r="R45"/>
  <c r="N45"/>
  <c r="M45"/>
  <c r="R44"/>
  <c r="J44"/>
  <c r="I44"/>
  <c r="N44" s="1"/>
  <c r="H44"/>
  <c r="M44" s="1"/>
  <c r="R43"/>
  <c r="N43"/>
  <c r="M43"/>
  <c r="O43" s="1"/>
  <c r="R42"/>
  <c r="J42"/>
  <c r="I42"/>
  <c r="N42" s="1"/>
  <c r="H42"/>
  <c r="M42" s="1"/>
  <c r="R41"/>
  <c r="J41"/>
  <c r="I41"/>
  <c r="N41" s="1"/>
  <c r="H41"/>
  <c r="M41" s="1"/>
  <c r="R40"/>
  <c r="J40"/>
  <c r="I40"/>
  <c r="N40" s="1"/>
  <c r="H40"/>
  <c r="M40" s="1"/>
  <c r="R39"/>
  <c r="J39"/>
  <c r="I39"/>
  <c r="N39" s="1"/>
  <c r="H39"/>
  <c r="M39" s="1"/>
  <c r="R38"/>
  <c r="N38"/>
  <c r="M38"/>
  <c r="R37"/>
  <c r="J37"/>
  <c r="I37"/>
  <c r="N37" s="1"/>
  <c r="H37"/>
  <c r="M37" s="1"/>
  <c r="R36"/>
  <c r="J36"/>
  <c r="I36"/>
  <c r="N36" s="1"/>
  <c r="H36"/>
  <c r="M36" s="1"/>
  <c r="R35"/>
  <c r="J35"/>
  <c r="I35"/>
  <c r="N35" s="1"/>
  <c r="H35"/>
  <c r="M35" s="1"/>
  <c r="R34"/>
  <c r="J34"/>
  <c r="I34"/>
  <c r="N34" s="1"/>
  <c r="H34"/>
  <c r="M34" s="1"/>
  <c r="R33"/>
  <c r="J33"/>
  <c r="I33"/>
  <c r="N33" s="1"/>
  <c r="H33"/>
  <c r="M33" s="1"/>
  <c r="R32"/>
  <c r="J32"/>
  <c r="I32"/>
  <c r="N32" s="1"/>
  <c r="H32"/>
  <c r="M32" s="1"/>
  <c r="R31"/>
  <c r="J31"/>
  <c r="I31"/>
  <c r="N31" s="1"/>
  <c r="H31"/>
  <c r="M31" s="1"/>
  <c r="R30"/>
  <c r="J30"/>
  <c r="I30"/>
  <c r="N30" s="1"/>
  <c r="H30"/>
  <c r="M30" s="1"/>
  <c r="R29"/>
  <c r="J29"/>
  <c r="I29"/>
  <c r="N29" s="1"/>
  <c r="H29"/>
  <c r="M29" s="1"/>
  <c r="R28"/>
  <c r="J28"/>
  <c r="I28"/>
  <c r="N28" s="1"/>
  <c r="H28"/>
  <c r="M28" s="1"/>
  <c r="R27"/>
  <c r="J27"/>
  <c r="I27"/>
  <c r="N27" s="1"/>
  <c r="H27"/>
  <c r="M27" s="1"/>
  <c r="R26"/>
  <c r="J26"/>
  <c r="I26"/>
  <c r="N26" s="1"/>
  <c r="H26"/>
  <c r="M26" s="1"/>
  <c r="R25"/>
  <c r="J25"/>
  <c r="I25"/>
  <c r="N25" s="1"/>
  <c r="H25"/>
  <c r="M25" s="1"/>
  <c r="R24"/>
  <c r="J24"/>
  <c r="I24"/>
  <c r="N24" s="1"/>
  <c r="H24"/>
  <c r="M24" s="1"/>
  <c r="R23"/>
  <c r="J23"/>
  <c r="I23"/>
  <c r="N23" s="1"/>
  <c r="H23"/>
  <c r="M23" s="1"/>
  <c r="R22"/>
  <c r="J22"/>
  <c r="I22"/>
  <c r="N22" s="1"/>
  <c r="H22"/>
  <c r="M22" s="1"/>
  <c r="R21"/>
  <c r="J21"/>
  <c r="I21"/>
  <c r="N21" s="1"/>
  <c r="H21"/>
  <c r="M21" s="1"/>
  <c r="R20"/>
  <c r="J20"/>
  <c r="I20"/>
  <c r="N20" s="1"/>
  <c r="H20"/>
  <c r="M20" s="1"/>
  <c r="R19"/>
  <c r="J19"/>
  <c r="I19"/>
  <c r="N19" s="1"/>
  <c r="H19"/>
  <c r="M19" s="1"/>
  <c r="R18"/>
  <c r="J18"/>
  <c r="I18"/>
  <c r="N18" s="1"/>
  <c r="H18"/>
  <c r="M18" s="1"/>
  <c r="R17"/>
  <c r="J17"/>
  <c r="I17"/>
  <c r="N17" s="1"/>
  <c r="H17"/>
  <c r="M17" s="1"/>
  <c r="R16"/>
  <c r="N16"/>
  <c r="M16"/>
  <c r="R15"/>
  <c r="J15"/>
  <c r="I15"/>
  <c r="N15" s="1"/>
  <c r="H15"/>
  <c r="M15" s="1"/>
  <c r="R14"/>
  <c r="J14"/>
  <c r="I14"/>
  <c r="N14" s="1"/>
  <c r="H14"/>
  <c r="M14" s="1"/>
  <c r="R13"/>
  <c r="J13"/>
  <c r="I13"/>
  <c r="N13" s="1"/>
  <c r="H13"/>
  <c r="M13" s="1"/>
  <c r="R12"/>
  <c r="J12"/>
  <c r="I12"/>
  <c r="N12" s="1"/>
  <c r="H12"/>
  <c r="M12" s="1"/>
  <c r="R11"/>
  <c r="J11"/>
  <c r="I11"/>
  <c r="N11" s="1"/>
  <c r="H11"/>
  <c r="M11" s="1"/>
  <c r="R10"/>
  <c r="J10"/>
  <c r="I10"/>
  <c r="N10" s="1"/>
  <c r="H10"/>
  <c r="M10" s="1"/>
  <c r="R9"/>
  <c r="J9"/>
  <c r="J1" s="1"/>
  <c r="I9"/>
  <c r="N9" s="1"/>
  <c r="H9"/>
  <c r="M9" s="1"/>
  <c r="Q8"/>
  <c r="K8"/>
  <c r="R7"/>
  <c r="A6"/>
  <c r="R6" s="1"/>
  <c r="T7" i="1"/>
  <c r="T274"/>
  <c r="T273"/>
  <c r="T272"/>
  <c r="T271"/>
  <c r="T270"/>
  <c r="T269"/>
  <c r="T268"/>
  <c r="T267"/>
  <c r="T266"/>
  <c r="T265"/>
  <c r="T264"/>
  <c r="T263"/>
  <c r="T262"/>
  <c r="T261"/>
  <c r="T260"/>
  <c r="T259"/>
  <c r="T258"/>
  <c r="T257"/>
  <c r="T256"/>
  <c r="T255"/>
  <c r="T254"/>
  <c r="T253"/>
  <c r="T252"/>
  <c r="T251"/>
  <c r="T250"/>
  <c r="T249"/>
  <c r="T248"/>
  <c r="T247"/>
  <c r="T246"/>
  <c r="T245"/>
  <c r="T244"/>
  <c r="T243"/>
  <c r="T242"/>
  <c r="T241"/>
  <c r="T240"/>
  <c r="T239"/>
  <c r="T238"/>
  <c r="T237"/>
  <c r="T236"/>
  <c r="T235"/>
  <c r="T234"/>
  <c r="T233"/>
  <c r="T232"/>
  <c r="T231"/>
  <c r="T230"/>
  <c r="T229"/>
  <c r="T228"/>
  <c r="T227"/>
  <c r="T226"/>
  <c r="T225"/>
  <c r="T224"/>
  <c r="T223"/>
  <c r="T222"/>
  <c r="T221"/>
  <c r="T220"/>
  <c r="T219"/>
  <c r="T218"/>
  <c r="T217"/>
  <c r="T216"/>
  <c r="T215"/>
  <c r="T214"/>
  <c r="T213"/>
  <c r="T212"/>
  <c r="T211"/>
  <c r="T210"/>
  <c r="T209"/>
  <c r="T208"/>
  <c r="T207"/>
  <c r="T206"/>
  <c r="T205"/>
  <c r="T204"/>
  <c r="T203"/>
  <c r="T202"/>
  <c r="T201"/>
  <c r="T200"/>
  <c r="T199"/>
  <c r="T198"/>
  <c r="T197"/>
  <c r="T196"/>
  <c r="T195"/>
  <c r="T194"/>
  <c r="T193"/>
  <c r="T192"/>
  <c r="T191"/>
  <c r="T190"/>
  <c r="T189"/>
  <c r="T188"/>
  <c r="T187"/>
  <c r="T186"/>
  <c r="T185"/>
  <c r="T184"/>
  <c r="T183"/>
  <c r="T182"/>
  <c r="T181"/>
  <c r="T180"/>
  <c r="T179"/>
  <c r="T178"/>
  <c r="T177"/>
  <c r="T176"/>
  <c r="T175"/>
  <c r="T174"/>
  <c r="T173"/>
  <c r="T172"/>
  <c r="T171"/>
  <c r="T170"/>
  <c r="T169"/>
  <c r="T168"/>
  <c r="T167"/>
  <c r="T166"/>
  <c r="T165"/>
  <c r="T164"/>
  <c r="T163"/>
  <c r="T162"/>
  <c r="T161"/>
  <c r="T160"/>
  <c r="T159"/>
  <c r="T158"/>
  <c r="T157"/>
  <c r="T156"/>
  <c r="T155"/>
  <c r="T154"/>
  <c r="T153"/>
  <c r="T152"/>
  <c r="T151"/>
  <c r="T150"/>
  <c r="T149"/>
  <c r="T148"/>
  <c r="T147"/>
  <c r="T146"/>
  <c r="T145"/>
  <c r="T144"/>
  <c r="T143"/>
  <c r="T142"/>
  <c r="T141"/>
  <c r="T140"/>
  <c r="T139"/>
  <c r="T138"/>
  <c r="T137"/>
  <c r="T136"/>
  <c r="T135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T67"/>
  <c r="T68"/>
  <c r="T6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9"/>
  <c r="L172"/>
  <c r="O33" i="3" l="1"/>
  <c r="O34"/>
  <c r="O35"/>
  <c r="O36"/>
  <c r="O37"/>
  <c r="O44"/>
  <c r="O56"/>
  <c r="O57"/>
  <c r="O85"/>
  <c r="O86"/>
  <c r="O87"/>
  <c r="O88"/>
  <c r="O89"/>
  <c r="O90"/>
  <c r="O91"/>
  <c r="O92"/>
  <c r="O93"/>
  <c r="O94"/>
  <c r="O95"/>
  <c r="O96"/>
  <c r="O97"/>
  <c r="O98"/>
  <c r="O99"/>
  <c r="O100"/>
  <c r="O101"/>
  <c r="O132"/>
  <c r="O68"/>
  <c r="O69"/>
  <c r="O70"/>
  <c r="O71"/>
  <c r="O7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3"/>
  <c r="O24"/>
  <c r="O25"/>
  <c r="O26"/>
  <c r="O27"/>
  <c r="O28"/>
  <c r="O29"/>
  <c r="O30"/>
  <c r="O31"/>
  <c r="O32"/>
  <c r="O16"/>
  <c r="O73"/>
  <c r="O84"/>
  <c r="O192"/>
  <c r="O74"/>
  <c r="O190"/>
  <c r="O191"/>
  <c r="O17"/>
  <c r="O18"/>
  <c r="O19"/>
  <c r="O20"/>
  <c r="O21"/>
  <c r="O22"/>
  <c r="O59"/>
  <c r="O60"/>
  <c r="O61"/>
  <c r="O62"/>
  <c r="O63"/>
  <c r="O64"/>
  <c r="O65"/>
  <c r="O66"/>
  <c r="O67"/>
  <c r="M1"/>
  <c r="O51"/>
  <c r="O52"/>
  <c r="O53"/>
  <c r="O54"/>
  <c r="O55"/>
  <c r="N1"/>
  <c r="O133"/>
  <c r="O134"/>
  <c r="O135"/>
  <c r="O136"/>
  <c r="O137"/>
  <c r="O139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Q172" s="1"/>
  <c r="O173"/>
  <c r="O174"/>
  <c r="O175"/>
  <c r="O176"/>
  <c r="O177"/>
  <c r="O178"/>
  <c r="O179"/>
  <c r="O180"/>
  <c r="O181"/>
  <c r="O182"/>
  <c r="O183"/>
  <c r="O184"/>
  <c r="O186"/>
  <c r="O187"/>
  <c r="O188"/>
  <c r="O189"/>
  <c r="Q189" s="1"/>
  <c r="O9"/>
  <c r="L1"/>
  <c r="O10"/>
  <c r="O11"/>
  <c r="O12"/>
  <c r="O13"/>
  <c r="O14"/>
  <c r="O15"/>
  <c r="O38"/>
  <c r="O39"/>
  <c r="O40"/>
  <c r="O41"/>
  <c r="O42"/>
  <c r="O45"/>
  <c r="O46"/>
  <c r="O47"/>
  <c r="O48"/>
  <c r="O49"/>
  <c r="O75"/>
  <c r="O76"/>
  <c r="O77"/>
  <c r="O78"/>
  <c r="O79"/>
  <c r="O80"/>
  <c r="O81"/>
  <c r="O82"/>
  <c r="O83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J49" i="1"/>
  <c r="H189"/>
  <c r="M189" s="1"/>
  <c r="I189"/>
  <c r="J189"/>
  <c r="Q8"/>
  <c r="J9"/>
  <c r="J172"/>
  <c r="A6"/>
  <c r="T6" s="1"/>
  <c r="L8"/>
  <c r="H37"/>
  <c r="I37"/>
  <c r="N37" s="1"/>
  <c r="J37"/>
  <c r="H190"/>
  <c r="M190" s="1"/>
  <c r="I190"/>
  <c r="N190" s="1"/>
  <c r="J190"/>
  <c r="H172"/>
  <c r="M172" s="1"/>
  <c r="I172"/>
  <c r="N172" s="1"/>
  <c r="K8"/>
  <c r="H35"/>
  <c r="M35" s="1"/>
  <c r="I35"/>
  <c r="J35"/>
  <c r="N35"/>
  <c r="H214"/>
  <c r="M214" s="1"/>
  <c r="I214"/>
  <c r="N214" s="1"/>
  <c r="J214"/>
  <c r="H269"/>
  <c r="M269" s="1"/>
  <c r="I269"/>
  <c r="N269" s="1"/>
  <c r="J269"/>
  <c r="H108"/>
  <c r="M108" s="1"/>
  <c r="I108"/>
  <c r="N108" s="1"/>
  <c r="J108"/>
  <c r="H247"/>
  <c r="M247" s="1"/>
  <c r="I247"/>
  <c r="J247"/>
  <c r="H274"/>
  <c r="I274"/>
  <c r="J274"/>
  <c r="H9"/>
  <c r="M9" s="1"/>
  <c r="I9"/>
  <c r="N9" s="1"/>
  <c r="H10"/>
  <c r="M10" s="1"/>
  <c r="I10"/>
  <c r="N10" s="1"/>
  <c r="J10"/>
  <c r="H11"/>
  <c r="I11"/>
  <c r="N11" s="1"/>
  <c r="J11"/>
  <c r="H12"/>
  <c r="M12" s="1"/>
  <c r="I12"/>
  <c r="N12" s="1"/>
  <c r="J12"/>
  <c r="H13"/>
  <c r="M13" s="1"/>
  <c r="I13"/>
  <c r="J13"/>
  <c r="H14"/>
  <c r="M14" s="1"/>
  <c r="I14"/>
  <c r="N14" s="1"/>
  <c r="J14"/>
  <c r="H15"/>
  <c r="I15"/>
  <c r="N15" s="1"/>
  <c r="J15"/>
  <c r="N16"/>
  <c r="H17"/>
  <c r="M17" s="1"/>
  <c r="I17"/>
  <c r="N17" s="1"/>
  <c r="J17"/>
  <c r="H18"/>
  <c r="M18" s="1"/>
  <c r="I18"/>
  <c r="N18" s="1"/>
  <c r="J18"/>
  <c r="H19"/>
  <c r="I19"/>
  <c r="N19" s="1"/>
  <c r="J19"/>
  <c r="H20"/>
  <c r="M20" s="1"/>
  <c r="I20"/>
  <c r="N20" s="1"/>
  <c r="J20"/>
  <c r="H21"/>
  <c r="M21" s="1"/>
  <c r="I21"/>
  <c r="J21"/>
  <c r="H22"/>
  <c r="M22" s="1"/>
  <c r="I22"/>
  <c r="N22" s="1"/>
  <c r="J22"/>
  <c r="H23"/>
  <c r="I23"/>
  <c r="N23" s="1"/>
  <c r="J23"/>
  <c r="H24"/>
  <c r="I24"/>
  <c r="N24" s="1"/>
  <c r="J24"/>
  <c r="H25"/>
  <c r="M25" s="1"/>
  <c r="I25"/>
  <c r="N25" s="1"/>
  <c r="J25"/>
  <c r="H26"/>
  <c r="M26" s="1"/>
  <c r="I26"/>
  <c r="N26" s="1"/>
  <c r="J26"/>
  <c r="H27"/>
  <c r="I27"/>
  <c r="N27" s="1"/>
  <c r="J27"/>
  <c r="H28"/>
  <c r="I28"/>
  <c r="N28" s="1"/>
  <c r="J28"/>
  <c r="H29"/>
  <c r="M29" s="1"/>
  <c r="I29"/>
  <c r="N29" s="1"/>
  <c r="J29"/>
  <c r="H30"/>
  <c r="M30" s="1"/>
  <c r="I30"/>
  <c r="J30"/>
  <c r="H31"/>
  <c r="M31" s="1"/>
  <c r="I31"/>
  <c r="N31" s="1"/>
  <c r="J31"/>
  <c r="H32"/>
  <c r="M32" s="1"/>
  <c r="I32"/>
  <c r="N32" s="1"/>
  <c r="J32"/>
  <c r="H33"/>
  <c r="M33" s="1"/>
  <c r="I33"/>
  <c r="J33"/>
  <c r="H34"/>
  <c r="M34" s="1"/>
  <c r="I34"/>
  <c r="J34"/>
  <c r="H36"/>
  <c r="M36" s="1"/>
  <c r="I36"/>
  <c r="N36" s="1"/>
  <c r="J36"/>
  <c r="M37"/>
  <c r="H39"/>
  <c r="M39" s="1"/>
  <c r="I39"/>
  <c r="J39"/>
  <c r="H40"/>
  <c r="M40" s="1"/>
  <c r="I40"/>
  <c r="J40"/>
  <c r="H41"/>
  <c r="M41" s="1"/>
  <c r="I41"/>
  <c r="N41" s="1"/>
  <c r="J41"/>
  <c r="H42"/>
  <c r="I42"/>
  <c r="N42" s="1"/>
  <c r="J42"/>
  <c r="M43"/>
  <c r="N43"/>
  <c r="H44"/>
  <c r="I44"/>
  <c r="J44"/>
  <c r="M45"/>
  <c r="H46"/>
  <c r="M46" s="1"/>
  <c r="I46"/>
  <c r="N46" s="1"/>
  <c r="J46"/>
  <c r="H47"/>
  <c r="M47" s="1"/>
  <c r="I47"/>
  <c r="J47"/>
  <c r="H48"/>
  <c r="M48" s="1"/>
  <c r="I48"/>
  <c r="N48" s="1"/>
  <c r="J48"/>
  <c r="H51"/>
  <c r="M51" s="1"/>
  <c r="I51"/>
  <c r="N51" s="1"/>
  <c r="J51"/>
  <c r="H52"/>
  <c r="I52"/>
  <c r="N52" s="1"/>
  <c r="J52"/>
  <c r="H53"/>
  <c r="I53"/>
  <c r="N53" s="1"/>
  <c r="J53"/>
  <c r="H54"/>
  <c r="M54" s="1"/>
  <c r="I54"/>
  <c r="N54" s="1"/>
  <c r="J54"/>
  <c r="H55"/>
  <c r="M55" s="1"/>
  <c r="I55"/>
  <c r="N55" s="1"/>
  <c r="J55"/>
  <c r="H56"/>
  <c r="I56"/>
  <c r="N56" s="1"/>
  <c r="J56"/>
  <c r="H57"/>
  <c r="M57" s="1"/>
  <c r="I57"/>
  <c r="N57" s="1"/>
  <c r="J57"/>
  <c r="H59"/>
  <c r="M59" s="1"/>
  <c r="I59"/>
  <c r="N59" s="1"/>
  <c r="J59"/>
  <c r="H60"/>
  <c r="M60" s="1"/>
  <c r="I60"/>
  <c r="N60" s="1"/>
  <c r="J60"/>
  <c r="H61"/>
  <c r="I61"/>
  <c r="N61" s="1"/>
  <c r="J61"/>
  <c r="H62"/>
  <c r="M62" s="1"/>
  <c r="I62"/>
  <c r="J62"/>
  <c r="H63"/>
  <c r="M63" s="1"/>
  <c r="I63"/>
  <c r="N63" s="1"/>
  <c r="J63"/>
  <c r="H64"/>
  <c r="M64" s="1"/>
  <c r="I64"/>
  <c r="N64" s="1"/>
  <c r="J64"/>
  <c r="H65"/>
  <c r="I65"/>
  <c r="N65" s="1"/>
  <c r="J65"/>
  <c r="H66"/>
  <c r="M66" s="1"/>
  <c r="I66"/>
  <c r="J66"/>
  <c r="H67"/>
  <c r="M67" s="1"/>
  <c r="I67"/>
  <c r="N67" s="1"/>
  <c r="J67"/>
  <c r="H68"/>
  <c r="M68" s="1"/>
  <c r="I68"/>
  <c r="N68" s="1"/>
  <c r="J68"/>
  <c r="H69"/>
  <c r="I69"/>
  <c r="N69" s="1"/>
  <c r="J69"/>
  <c r="H70"/>
  <c r="M70" s="1"/>
  <c r="I70"/>
  <c r="J70"/>
  <c r="H71"/>
  <c r="M71" s="1"/>
  <c r="I71"/>
  <c r="N71" s="1"/>
  <c r="J71"/>
  <c r="H72"/>
  <c r="M72" s="1"/>
  <c r="I72"/>
  <c r="N72" s="1"/>
  <c r="J72"/>
  <c r="H73"/>
  <c r="I73"/>
  <c r="N73" s="1"/>
  <c r="J73"/>
  <c r="H74"/>
  <c r="M74" s="1"/>
  <c r="I74"/>
  <c r="J74"/>
  <c r="H76"/>
  <c r="M76" s="1"/>
  <c r="I76"/>
  <c r="N76" s="1"/>
  <c r="J76"/>
  <c r="H77"/>
  <c r="M77" s="1"/>
  <c r="I77"/>
  <c r="N77" s="1"/>
  <c r="J77"/>
  <c r="H78"/>
  <c r="I78"/>
  <c r="N78" s="1"/>
  <c r="J78"/>
  <c r="H79"/>
  <c r="M79" s="1"/>
  <c r="I79"/>
  <c r="J79"/>
  <c r="H80"/>
  <c r="M80" s="1"/>
  <c r="I80"/>
  <c r="N80" s="1"/>
  <c r="J80"/>
  <c r="H81"/>
  <c r="M81" s="1"/>
  <c r="I81"/>
  <c r="N81" s="1"/>
  <c r="J81"/>
  <c r="H82"/>
  <c r="M82" s="1"/>
  <c r="I82"/>
  <c r="N82" s="1"/>
  <c r="J82"/>
  <c r="H83"/>
  <c r="M83" s="1"/>
  <c r="I83"/>
  <c r="N83" s="1"/>
  <c r="J83"/>
  <c r="H85"/>
  <c r="M85" s="1"/>
  <c r="I85"/>
  <c r="N85" s="1"/>
  <c r="J85"/>
  <c r="H86"/>
  <c r="M86" s="1"/>
  <c r="I86"/>
  <c r="J86"/>
  <c r="H87"/>
  <c r="M87" s="1"/>
  <c r="I87"/>
  <c r="N87" s="1"/>
  <c r="J87"/>
  <c r="H88"/>
  <c r="M88" s="1"/>
  <c r="I88"/>
  <c r="N88" s="1"/>
  <c r="J88"/>
  <c r="H89"/>
  <c r="M89" s="1"/>
  <c r="I89"/>
  <c r="N89" s="1"/>
  <c r="J89"/>
  <c r="H90"/>
  <c r="M90" s="1"/>
  <c r="I90"/>
  <c r="J90"/>
  <c r="H91"/>
  <c r="M91" s="1"/>
  <c r="I91"/>
  <c r="N91" s="1"/>
  <c r="J91"/>
  <c r="H92"/>
  <c r="M92" s="1"/>
  <c r="I92"/>
  <c r="N92" s="1"/>
  <c r="J92"/>
  <c r="H93"/>
  <c r="M93" s="1"/>
  <c r="I93"/>
  <c r="N93" s="1"/>
  <c r="J93"/>
  <c r="H94"/>
  <c r="M94" s="1"/>
  <c r="I94"/>
  <c r="J94"/>
  <c r="H95"/>
  <c r="M95" s="1"/>
  <c r="I95"/>
  <c r="N95" s="1"/>
  <c r="J95"/>
  <c r="H96"/>
  <c r="M96" s="1"/>
  <c r="I96"/>
  <c r="N96" s="1"/>
  <c r="J96"/>
  <c r="H97"/>
  <c r="M97" s="1"/>
  <c r="I97"/>
  <c r="N97" s="1"/>
  <c r="J97"/>
  <c r="H98"/>
  <c r="M98" s="1"/>
  <c r="I98"/>
  <c r="J98"/>
  <c r="H99"/>
  <c r="I99"/>
  <c r="N99" s="1"/>
  <c r="J99"/>
  <c r="H100"/>
  <c r="M100" s="1"/>
  <c r="I100"/>
  <c r="N100" s="1"/>
  <c r="J100"/>
  <c r="H101"/>
  <c r="M101" s="1"/>
  <c r="I101"/>
  <c r="N101" s="1"/>
  <c r="J101"/>
  <c r="H103"/>
  <c r="M103" s="1"/>
  <c r="I103"/>
  <c r="J103"/>
  <c r="H104"/>
  <c r="M104" s="1"/>
  <c r="I104"/>
  <c r="N104" s="1"/>
  <c r="J104"/>
  <c r="H105"/>
  <c r="M105" s="1"/>
  <c r="I105"/>
  <c r="N105" s="1"/>
  <c r="J105"/>
  <c r="H106"/>
  <c r="I106"/>
  <c r="N106" s="1"/>
  <c r="J106"/>
  <c r="H107"/>
  <c r="M107" s="1"/>
  <c r="I107"/>
  <c r="J107"/>
  <c r="H109"/>
  <c r="M109" s="1"/>
  <c r="I109"/>
  <c r="N109" s="1"/>
  <c r="J109"/>
  <c r="H110"/>
  <c r="M110" s="1"/>
  <c r="I110"/>
  <c r="N110" s="1"/>
  <c r="J110"/>
  <c r="H111"/>
  <c r="M111" s="1"/>
  <c r="I111"/>
  <c r="N111" s="1"/>
  <c r="J111"/>
  <c r="H112"/>
  <c r="M112" s="1"/>
  <c r="I112"/>
  <c r="N112" s="1"/>
  <c r="J112"/>
  <c r="H113"/>
  <c r="I113"/>
  <c r="N113" s="1"/>
  <c r="J113"/>
  <c r="H114"/>
  <c r="M114" s="1"/>
  <c r="I114"/>
  <c r="N114" s="1"/>
  <c r="J114"/>
  <c r="H115"/>
  <c r="M115" s="1"/>
  <c r="I115"/>
  <c r="N115" s="1"/>
  <c r="J115"/>
  <c r="H116"/>
  <c r="M116" s="1"/>
  <c r="I116"/>
  <c r="N116" s="1"/>
  <c r="J116"/>
  <c r="H117"/>
  <c r="I117"/>
  <c r="N117" s="1"/>
  <c r="J117"/>
  <c r="H118"/>
  <c r="M118" s="1"/>
  <c r="I118"/>
  <c r="N118" s="1"/>
  <c r="J118"/>
  <c r="H119"/>
  <c r="M119" s="1"/>
  <c r="I119"/>
  <c r="N119" s="1"/>
  <c r="J119"/>
  <c r="H120"/>
  <c r="M120" s="1"/>
  <c r="I120"/>
  <c r="N120" s="1"/>
  <c r="J120"/>
  <c r="H121"/>
  <c r="I121"/>
  <c r="N121" s="1"/>
  <c r="J121"/>
  <c r="H122"/>
  <c r="M122" s="1"/>
  <c r="I122"/>
  <c r="N122" s="1"/>
  <c r="J122"/>
  <c r="H123"/>
  <c r="M123" s="1"/>
  <c r="I123"/>
  <c r="N123" s="1"/>
  <c r="J123"/>
  <c r="H124"/>
  <c r="M124" s="1"/>
  <c r="I124"/>
  <c r="N124" s="1"/>
  <c r="J124"/>
  <c r="H125"/>
  <c r="M125" s="1"/>
  <c r="I125"/>
  <c r="N125" s="1"/>
  <c r="J125"/>
  <c r="J126"/>
  <c r="H127"/>
  <c r="M127" s="1"/>
  <c r="I127"/>
  <c r="N127" s="1"/>
  <c r="J127"/>
  <c r="H128"/>
  <c r="M128" s="1"/>
  <c r="I128"/>
  <c r="J128"/>
  <c r="H129"/>
  <c r="M129" s="1"/>
  <c r="I129"/>
  <c r="N129" s="1"/>
  <c r="J129"/>
  <c r="H130"/>
  <c r="M130" s="1"/>
  <c r="I130"/>
  <c r="J130"/>
  <c r="H131"/>
  <c r="M131" s="1"/>
  <c r="I131"/>
  <c r="N131" s="1"/>
  <c r="J131"/>
  <c r="M132"/>
  <c r="N132"/>
  <c r="H133"/>
  <c r="M133" s="1"/>
  <c r="I133"/>
  <c r="N133" s="1"/>
  <c r="J133"/>
  <c r="H134"/>
  <c r="M134" s="1"/>
  <c r="I134"/>
  <c r="J134"/>
  <c r="H135"/>
  <c r="M135" s="1"/>
  <c r="I135"/>
  <c r="N135" s="1"/>
  <c r="J135"/>
  <c r="H136"/>
  <c r="M136" s="1"/>
  <c r="I136"/>
  <c r="N136" s="1"/>
  <c r="J136"/>
  <c r="H137"/>
  <c r="M137" s="1"/>
  <c r="I137"/>
  <c r="N137" s="1"/>
  <c r="J137"/>
  <c r="H139"/>
  <c r="M139" s="1"/>
  <c r="I139"/>
  <c r="N139" s="1"/>
  <c r="J139"/>
  <c r="H141"/>
  <c r="I141"/>
  <c r="N141" s="1"/>
  <c r="J141"/>
  <c r="H142"/>
  <c r="M142" s="1"/>
  <c r="I142"/>
  <c r="N142" s="1"/>
  <c r="J142"/>
  <c r="H143"/>
  <c r="M143" s="1"/>
  <c r="I143"/>
  <c r="N143" s="1"/>
  <c r="J143"/>
  <c r="H144"/>
  <c r="M144" s="1"/>
  <c r="I144"/>
  <c r="N144" s="1"/>
  <c r="J144"/>
  <c r="H145"/>
  <c r="I145"/>
  <c r="N145" s="1"/>
  <c r="J145"/>
  <c r="H146"/>
  <c r="M146" s="1"/>
  <c r="I146"/>
  <c r="N146" s="1"/>
  <c r="J146"/>
  <c r="H147"/>
  <c r="M147" s="1"/>
  <c r="I147"/>
  <c r="N147" s="1"/>
  <c r="J147"/>
  <c r="H148"/>
  <c r="M148" s="1"/>
  <c r="I148"/>
  <c r="N148" s="1"/>
  <c r="J148"/>
  <c r="H149"/>
  <c r="I149"/>
  <c r="N149" s="1"/>
  <c r="J149"/>
  <c r="J150"/>
  <c r="H151"/>
  <c r="M151" s="1"/>
  <c r="I151"/>
  <c r="N151" s="1"/>
  <c r="J151"/>
  <c r="H152"/>
  <c r="M152" s="1"/>
  <c r="I152"/>
  <c r="N152" s="1"/>
  <c r="J152"/>
  <c r="H153"/>
  <c r="M153" s="1"/>
  <c r="I153"/>
  <c r="N153" s="1"/>
  <c r="J153"/>
  <c r="H154"/>
  <c r="M154" s="1"/>
  <c r="I154"/>
  <c r="J154"/>
  <c r="H155"/>
  <c r="M155" s="1"/>
  <c r="I155"/>
  <c r="N155" s="1"/>
  <c r="J155"/>
  <c r="H156"/>
  <c r="M156" s="1"/>
  <c r="I156"/>
  <c r="N156" s="1"/>
  <c r="J156"/>
  <c r="H157"/>
  <c r="M157" s="1"/>
  <c r="I157"/>
  <c r="N157" s="1"/>
  <c r="J157"/>
  <c r="H158"/>
  <c r="M158" s="1"/>
  <c r="I158"/>
  <c r="J158"/>
  <c r="H159"/>
  <c r="M159" s="1"/>
  <c r="I159"/>
  <c r="N159" s="1"/>
  <c r="J159"/>
  <c r="H160"/>
  <c r="M160" s="1"/>
  <c r="I160"/>
  <c r="N160" s="1"/>
  <c r="J160"/>
  <c r="H161"/>
  <c r="M161" s="1"/>
  <c r="I161"/>
  <c r="N161" s="1"/>
  <c r="J161"/>
  <c r="H162"/>
  <c r="M162" s="1"/>
  <c r="I162"/>
  <c r="J162"/>
  <c r="H163"/>
  <c r="M163" s="1"/>
  <c r="I163"/>
  <c r="N163" s="1"/>
  <c r="J163"/>
  <c r="H164"/>
  <c r="M164" s="1"/>
  <c r="I164"/>
  <c r="N164" s="1"/>
  <c r="J164"/>
  <c r="H165"/>
  <c r="M165" s="1"/>
  <c r="I165"/>
  <c r="N165" s="1"/>
  <c r="J165"/>
  <c r="H166"/>
  <c r="M166" s="1"/>
  <c r="I166"/>
  <c r="J166"/>
  <c r="H167"/>
  <c r="M167" s="1"/>
  <c r="I167"/>
  <c r="N167" s="1"/>
  <c r="J167"/>
  <c r="H168"/>
  <c r="M168" s="1"/>
  <c r="I168"/>
  <c r="N168" s="1"/>
  <c r="J168"/>
  <c r="H169"/>
  <c r="M169" s="1"/>
  <c r="I169"/>
  <c r="N169" s="1"/>
  <c r="J169"/>
  <c r="H170"/>
  <c r="M170" s="1"/>
  <c r="I170"/>
  <c r="J170"/>
  <c r="H171"/>
  <c r="M171" s="1"/>
  <c r="I171"/>
  <c r="N171" s="1"/>
  <c r="J171"/>
  <c r="H173"/>
  <c r="M173" s="1"/>
  <c r="I173"/>
  <c r="N173" s="1"/>
  <c r="J173"/>
  <c r="H174"/>
  <c r="M174" s="1"/>
  <c r="I174"/>
  <c r="N174" s="1"/>
  <c r="J174"/>
  <c r="H175"/>
  <c r="M175" s="1"/>
  <c r="I175"/>
  <c r="J175"/>
  <c r="H176"/>
  <c r="M176" s="1"/>
  <c r="I176"/>
  <c r="N176" s="1"/>
  <c r="J176"/>
  <c r="H177"/>
  <c r="M177" s="1"/>
  <c r="I177"/>
  <c r="N177" s="1"/>
  <c r="J177"/>
  <c r="H178"/>
  <c r="M178" s="1"/>
  <c r="I178"/>
  <c r="N178" s="1"/>
  <c r="J178"/>
  <c r="H179"/>
  <c r="M179" s="1"/>
  <c r="I179"/>
  <c r="J179"/>
  <c r="H180"/>
  <c r="M180" s="1"/>
  <c r="I180"/>
  <c r="N180" s="1"/>
  <c r="J180"/>
  <c r="H181"/>
  <c r="M181" s="1"/>
  <c r="I181"/>
  <c r="N181" s="1"/>
  <c r="J181"/>
  <c r="H182"/>
  <c r="M182" s="1"/>
  <c r="I182"/>
  <c r="N182" s="1"/>
  <c r="J182"/>
  <c r="H183"/>
  <c r="M183" s="1"/>
  <c r="I183"/>
  <c r="N183" s="1"/>
  <c r="J183"/>
  <c r="H184"/>
  <c r="M184" s="1"/>
  <c r="I184"/>
  <c r="N184" s="1"/>
  <c r="J184"/>
  <c r="H186"/>
  <c r="I186"/>
  <c r="N186" s="1"/>
  <c r="J186"/>
  <c r="H187"/>
  <c r="M187" s="1"/>
  <c r="I187"/>
  <c r="N187" s="1"/>
  <c r="J187"/>
  <c r="H188"/>
  <c r="M188" s="1"/>
  <c r="I188"/>
  <c r="N188" s="1"/>
  <c r="J188"/>
  <c r="N189"/>
  <c r="H191"/>
  <c r="M191" s="1"/>
  <c r="I191"/>
  <c r="N191" s="1"/>
  <c r="J191"/>
  <c r="H192"/>
  <c r="M192" s="1"/>
  <c r="I192"/>
  <c r="N192" s="1"/>
  <c r="J192"/>
  <c r="H193"/>
  <c r="M193" s="1"/>
  <c r="I193"/>
  <c r="N193" s="1"/>
  <c r="J193"/>
  <c r="H194"/>
  <c r="M194" s="1"/>
  <c r="I194"/>
  <c r="J194"/>
  <c r="H195"/>
  <c r="M195" s="1"/>
  <c r="I195"/>
  <c r="N195" s="1"/>
  <c r="J195"/>
  <c r="H196"/>
  <c r="M196" s="1"/>
  <c r="I196"/>
  <c r="N196" s="1"/>
  <c r="J196"/>
  <c r="H197"/>
  <c r="M197" s="1"/>
  <c r="I197"/>
  <c r="N197" s="1"/>
  <c r="J197"/>
  <c r="H198"/>
  <c r="M198" s="1"/>
  <c r="I198"/>
  <c r="J198"/>
  <c r="H199"/>
  <c r="M199" s="1"/>
  <c r="I199"/>
  <c r="N199" s="1"/>
  <c r="J199"/>
  <c r="H200"/>
  <c r="M200" s="1"/>
  <c r="I200"/>
  <c r="N200" s="1"/>
  <c r="J200"/>
  <c r="H201"/>
  <c r="M201" s="1"/>
  <c r="I201"/>
  <c r="N201" s="1"/>
  <c r="J201"/>
  <c r="H202"/>
  <c r="M202" s="1"/>
  <c r="I202"/>
  <c r="J202"/>
  <c r="H203"/>
  <c r="M203" s="1"/>
  <c r="I203"/>
  <c r="N203" s="1"/>
  <c r="J203"/>
  <c r="H204"/>
  <c r="M204" s="1"/>
  <c r="I204"/>
  <c r="N204" s="1"/>
  <c r="J204"/>
  <c r="H205"/>
  <c r="M205" s="1"/>
  <c r="I205"/>
  <c r="N205" s="1"/>
  <c r="J205"/>
  <c r="H206"/>
  <c r="M206" s="1"/>
  <c r="I206"/>
  <c r="J206"/>
  <c r="H207"/>
  <c r="M207" s="1"/>
  <c r="I207"/>
  <c r="N207" s="1"/>
  <c r="J207"/>
  <c r="H208"/>
  <c r="M208" s="1"/>
  <c r="I208"/>
  <c r="N208" s="1"/>
  <c r="J208"/>
  <c r="H209"/>
  <c r="M209" s="1"/>
  <c r="I209"/>
  <c r="N209" s="1"/>
  <c r="J209"/>
  <c r="H210"/>
  <c r="M210" s="1"/>
  <c r="I210"/>
  <c r="J210"/>
  <c r="H211"/>
  <c r="M211" s="1"/>
  <c r="I211"/>
  <c r="N211" s="1"/>
  <c r="J211"/>
  <c r="H212"/>
  <c r="M212" s="1"/>
  <c r="I212"/>
  <c r="N212" s="1"/>
  <c r="J212"/>
  <c r="H213"/>
  <c r="M213" s="1"/>
  <c r="I213"/>
  <c r="N213" s="1"/>
  <c r="J213"/>
  <c r="H215"/>
  <c r="M215" s="1"/>
  <c r="I215"/>
  <c r="N215" s="1"/>
  <c r="J215"/>
  <c r="H216"/>
  <c r="I216"/>
  <c r="N216" s="1"/>
  <c r="J216"/>
  <c r="H217"/>
  <c r="M217" s="1"/>
  <c r="I217"/>
  <c r="N217" s="1"/>
  <c r="J217"/>
  <c r="H218"/>
  <c r="M218" s="1"/>
  <c r="I218"/>
  <c r="N218" s="1"/>
  <c r="J218"/>
  <c r="H219"/>
  <c r="M219" s="1"/>
  <c r="I219"/>
  <c r="N219" s="1"/>
  <c r="J219"/>
  <c r="H220"/>
  <c r="I220"/>
  <c r="N220" s="1"/>
  <c r="J220"/>
  <c r="H221"/>
  <c r="M221" s="1"/>
  <c r="I221"/>
  <c r="N221" s="1"/>
  <c r="J221"/>
  <c r="H222"/>
  <c r="M222" s="1"/>
  <c r="I222"/>
  <c r="N222" s="1"/>
  <c r="J222"/>
  <c r="H223"/>
  <c r="M223" s="1"/>
  <c r="I223"/>
  <c r="N223" s="1"/>
  <c r="J223"/>
  <c r="H224"/>
  <c r="I224"/>
  <c r="N224" s="1"/>
  <c r="J224"/>
  <c r="H225"/>
  <c r="M225" s="1"/>
  <c r="I225"/>
  <c r="N225" s="1"/>
  <c r="J225"/>
  <c r="H226"/>
  <c r="M226" s="1"/>
  <c r="I226"/>
  <c r="N226" s="1"/>
  <c r="J226"/>
  <c r="H227"/>
  <c r="M227" s="1"/>
  <c r="I227"/>
  <c r="N227" s="1"/>
  <c r="J227"/>
  <c r="H228"/>
  <c r="I228"/>
  <c r="N228" s="1"/>
  <c r="J228"/>
  <c r="H229"/>
  <c r="M229" s="1"/>
  <c r="I229"/>
  <c r="N229" s="1"/>
  <c r="J229"/>
  <c r="H230"/>
  <c r="M230" s="1"/>
  <c r="I230"/>
  <c r="N230" s="1"/>
  <c r="J230"/>
  <c r="H231"/>
  <c r="M231" s="1"/>
  <c r="I231"/>
  <c r="N231" s="1"/>
  <c r="J231"/>
  <c r="H232"/>
  <c r="I232"/>
  <c r="N232" s="1"/>
  <c r="J232"/>
  <c r="H233"/>
  <c r="M233" s="1"/>
  <c r="I233"/>
  <c r="N233" s="1"/>
  <c r="J233"/>
  <c r="H234"/>
  <c r="M234" s="1"/>
  <c r="I234"/>
  <c r="N234" s="1"/>
  <c r="J234"/>
  <c r="H235"/>
  <c r="M235" s="1"/>
  <c r="I235"/>
  <c r="N235" s="1"/>
  <c r="J235"/>
  <c r="H236"/>
  <c r="I236"/>
  <c r="N236" s="1"/>
  <c r="J236"/>
  <c r="H237"/>
  <c r="M237" s="1"/>
  <c r="I237"/>
  <c r="N237" s="1"/>
  <c r="J237"/>
  <c r="H238"/>
  <c r="M238" s="1"/>
  <c r="I238"/>
  <c r="N238" s="1"/>
  <c r="J238"/>
  <c r="H239"/>
  <c r="M239" s="1"/>
  <c r="I239"/>
  <c r="N239" s="1"/>
  <c r="J239"/>
  <c r="H240"/>
  <c r="I240"/>
  <c r="N240" s="1"/>
  <c r="J240"/>
  <c r="H241"/>
  <c r="M241" s="1"/>
  <c r="I241"/>
  <c r="N241" s="1"/>
  <c r="J241"/>
  <c r="H242"/>
  <c r="M242" s="1"/>
  <c r="I242"/>
  <c r="N242" s="1"/>
  <c r="J242"/>
  <c r="H243"/>
  <c r="M243" s="1"/>
  <c r="I243"/>
  <c r="N243" s="1"/>
  <c r="J243"/>
  <c r="H244"/>
  <c r="I244"/>
  <c r="N244" s="1"/>
  <c r="J244"/>
  <c r="H245"/>
  <c r="M245" s="1"/>
  <c r="I245"/>
  <c r="N245" s="1"/>
  <c r="J245"/>
  <c r="H246"/>
  <c r="M246" s="1"/>
  <c r="I246"/>
  <c r="N246" s="1"/>
  <c r="J246"/>
  <c r="H248"/>
  <c r="M248" s="1"/>
  <c r="I248"/>
  <c r="N248" s="1"/>
  <c r="J248"/>
  <c r="H249"/>
  <c r="M249" s="1"/>
  <c r="I249"/>
  <c r="N249" s="1"/>
  <c r="J249"/>
  <c r="H250"/>
  <c r="M250" s="1"/>
  <c r="I250"/>
  <c r="N250" s="1"/>
  <c r="J250"/>
  <c r="H251"/>
  <c r="M251" s="1"/>
  <c r="I251"/>
  <c r="N251" s="1"/>
  <c r="J251"/>
  <c r="H252"/>
  <c r="M252" s="1"/>
  <c r="I252"/>
  <c r="N252" s="1"/>
  <c r="J252"/>
  <c r="H253"/>
  <c r="M253" s="1"/>
  <c r="I253"/>
  <c r="N253" s="1"/>
  <c r="J253"/>
  <c r="H254"/>
  <c r="M254" s="1"/>
  <c r="I254"/>
  <c r="N254" s="1"/>
  <c r="J254"/>
  <c r="H255"/>
  <c r="I255"/>
  <c r="N255" s="1"/>
  <c r="J255"/>
  <c r="H256"/>
  <c r="M256" s="1"/>
  <c r="I256"/>
  <c r="N256" s="1"/>
  <c r="J256"/>
  <c r="H257"/>
  <c r="M257" s="1"/>
  <c r="I257"/>
  <c r="N257" s="1"/>
  <c r="J257"/>
  <c r="H258"/>
  <c r="M258" s="1"/>
  <c r="I258"/>
  <c r="N258" s="1"/>
  <c r="J258"/>
  <c r="H259"/>
  <c r="M259" s="1"/>
  <c r="I259"/>
  <c r="N259" s="1"/>
  <c r="J259"/>
  <c r="H260"/>
  <c r="M260" s="1"/>
  <c r="I260"/>
  <c r="N260" s="1"/>
  <c r="J260"/>
  <c r="H261"/>
  <c r="M261" s="1"/>
  <c r="I261"/>
  <c r="N261" s="1"/>
  <c r="J261"/>
  <c r="H262"/>
  <c r="M262" s="1"/>
  <c r="I262"/>
  <c r="N262" s="1"/>
  <c r="J262"/>
  <c r="H263"/>
  <c r="I263"/>
  <c r="N263" s="1"/>
  <c r="J263"/>
  <c r="H264"/>
  <c r="M264" s="1"/>
  <c r="I264"/>
  <c r="N264" s="1"/>
  <c r="J264"/>
  <c r="H265"/>
  <c r="M265" s="1"/>
  <c r="I265"/>
  <c r="N265" s="1"/>
  <c r="J265"/>
  <c r="H266"/>
  <c r="M266" s="1"/>
  <c r="I266"/>
  <c r="N266" s="1"/>
  <c r="J266"/>
  <c r="H267"/>
  <c r="M267" s="1"/>
  <c r="I267"/>
  <c r="N267" s="1"/>
  <c r="J267"/>
  <c r="H268"/>
  <c r="M268" s="1"/>
  <c r="I268"/>
  <c r="N268" s="1"/>
  <c r="J268"/>
  <c r="H270"/>
  <c r="M270" s="1"/>
  <c r="I270"/>
  <c r="N270" s="1"/>
  <c r="J270"/>
  <c r="H271"/>
  <c r="M271" s="1"/>
  <c r="I271"/>
  <c r="J271"/>
  <c r="H272"/>
  <c r="M272" s="1"/>
  <c r="I272"/>
  <c r="N272" s="1"/>
  <c r="J272"/>
  <c r="H273"/>
  <c r="M273" s="1"/>
  <c r="I273"/>
  <c r="N273" s="1"/>
  <c r="J273"/>
  <c r="N128"/>
  <c r="M99"/>
  <c r="M113"/>
  <c r="M117"/>
  <c r="M121"/>
  <c r="N130"/>
  <c r="N134"/>
  <c r="M141"/>
  <c r="M145"/>
  <c r="M149"/>
  <c r="N154"/>
  <c r="N158"/>
  <c r="N162"/>
  <c r="N166"/>
  <c r="N170"/>
  <c r="N175"/>
  <c r="N179"/>
  <c r="M186"/>
  <c r="N194"/>
  <c r="N198"/>
  <c r="N202"/>
  <c r="N206"/>
  <c r="N210"/>
  <c r="M216"/>
  <c r="M220"/>
  <c r="M224"/>
  <c r="M228"/>
  <c r="M232"/>
  <c r="M236"/>
  <c r="M240"/>
  <c r="M244"/>
  <c r="N247"/>
  <c r="M255"/>
  <c r="M263"/>
  <c r="N271"/>
  <c r="M274"/>
  <c r="N274"/>
  <c r="M84"/>
  <c r="N84"/>
  <c r="N86"/>
  <c r="N90"/>
  <c r="N94"/>
  <c r="N98"/>
  <c r="M102"/>
  <c r="N102"/>
  <c r="N103"/>
  <c r="M106"/>
  <c r="N107"/>
  <c r="M61"/>
  <c r="N62"/>
  <c r="M65"/>
  <c r="N66"/>
  <c r="M69"/>
  <c r="N70"/>
  <c r="M73"/>
  <c r="N74"/>
  <c r="M75"/>
  <c r="N75"/>
  <c r="M78"/>
  <c r="N79"/>
  <c r="M28"/>
  <c r="N30"/>
  <c r="N33"/>
  <c r="N34"/>
  <c r="M38"/>
  <c r="N38"/>
  <c r="N39"/>
  <c r="N40"/>
  <c r="M42"/>
  <c r="M44"/>
  <c r="N44"/>
  <c r="N45"/>
  <c r="N47"/>
  <c r="M50"/>
  <c r="N50"/>
  <c r="M52"/>
  <c r="M53"/>
  <c r="M56"/>
  <c r="M11"/>
  <c r="N13"/>
  <c r="M15"/>
  <c r="M16"/>
  <c r="M19"/>
  <c r="N21"/>
  <c r="M23"/>
  <c r="M24"/>
  <c r="M27"/>
  <c r="O1" i="3" l="1"/>
  <c r="O35" i="1"/>
  <c r="O190"/>
  <c r="O172"/>
  <c r="J1"/>
  <c r="O214"/>
  <c r="O269"/>
  <c r="O108"/>
  <c r="O38"/>
  <c r="O36"/>
  <c r="O34"/>
  <c r="O32"/>
  <c r="O30"/>
  <c r="O28"/>
  <c r="O80"/>
  <c r="O78"/>
  <c r="O76"/>
  <c r="O239"/>
  <c r="O237"/>
  <c r="O235"/>
  <c r="O233"/>
  <c r="O231"/>
  <c r="O229"/>
  <c r="O175"/>
  <c r="O37"/>
  <c r="O106"/>
  <c r="O104"/>
  <c r="O90"/>
  <c r="O267"/>
  <c r="O259"/>
  <c r="O255"/>
  <c r="O253"/>
  <c r="O251"/>
  <c r="O249"/>
  <c r="O247"/>
  <c r="O245"/>
  <c r="O243"/>
  <c r="O241"/>
  <c r="O183"/>
  <c r="O102"/>
  <c r="O98"/>
  <c r="O96"/>
  <c r="O94"/>
  <c r="O92"/>
  <c r="O227"/>
  <c r="O225"/>
  <c r="O223"/>
  <c r="O221"/>
  <c r="O219"/>
  <c r="O215"/>
  <c r="O213"/>
  <c r="O211"/>
  <c r="O209"/>
  <c r="O207"/>
  <c r="O205"/>
  <c r="O192"/>
  <c r="O187"/>
  <c r="O181"/>
  <c r="O179"/>
  <c r="O173"/>
  <c r="O122"/>
  <c r="O203"/>
  <c r="O201"/>
  <c r="O199"/>
  <c r="O82"/>
  <c r="O271"/>
  <c r="O195"/>
  <c r="O74"/>
  <c r="O72"/>
  <c r="O70"/>
  <c r="O68"/>
  <c r="O66"/>
  <c r="O64"/>
  <c r="O62"/>
  <c r="O60"/>
  <c r="O86"/>
  <c r="O84"/>
  <c r="O263"/>
  <c r="O261"/>
  <c r="O189"/>
  <c r="O27"/>
  <c r="O25"/>
  <c r="O23"/>
  <c r="O21"/>
  <c r="O19"/>
  <c r="O17"/>
  <c r="O15"/>
  <c r="O13"/>
  <c r="O11"/>
  <c r="O57"/>
  <c r="O55"/>
  <c r="O53"/>
  <c r="O51"/>
  <c r="O47"/>
  <c r="O45"/>
  <c r="O43"/>
  <c r="O41"/>
  <c r="O197"/>
  <c r="O177"/>
  <c r="O100"/>
  <c r="O127"/>
  <c r="O9"/>
  <c r="O56"/>
  <c r="O54"/>
  <c r="O52"/>
  <c r="O50"/>
  <c r="O48"/>
  <c r="O46"/>
  <c r="O44"/>
  <c r="O42"/>
  <c r="O40"/>
  <c r="O88"/>
  <c r="O273"/>
  <c r="O265"/>
  <c r="O257"/>
  <c r="O217"/>
  <c r="O171"/>
  <c r="O169"/>
  <c r="O167"/>
  <c r="O165"/>
  <c r="O163"/>
  <c r="O161"/>
  <c r="O159"/>
  <c r="O157"/>
  <c r="O155"/>
  <c r="O153"/>
  <c r="O151"/>
  <c r="O149"/>
  <c r="O147"/>
  <c r="O145"/>
  <c r="O143"/>
  <c r="O141"/>
  <c r="O139"/>
  <c r="O137"/>
  <c r="O135"/>
  <c r="O133"/>
  <c r="O131"/>
  <c r="O129"/>
  <c r="O124"/>
  <c r="O120"/>
  <c r="O118"/>
  <c r="O116"/>
  <c r="O114"/>
  <c r="O112"/>
  <c r="O110"/>
  <c r="O99"/>
  <c r="O128"/>
  <c r="O125"/>
  <c r="O10"/>
  <c r="O26"/>
  <c r="O24"/>
  <c r="O22"/>
  <c r="O20"/>
  <c r="O18"/>
  <c r="O16"/>
  <c r="O14"/>
  <c r="O12"/>
  <c r="O39"/>
  <c r="O31"/>
  <c r="O81"/>
  <c r="O77"/>
  <c r="O73"/>
  <c r="O69"/>
  <c r="O65"/>
  <c r="O61"/>
  <c r="O107"/>
  <c r="O103"/>
  <c r="O97"/>
  <c r="O93"/>
  <c r="O89"/>
  <c r="O85"/>
  <c r="O274"/>
  <c r="O270"/>
  <c r="O266"/>
  <c r="O262"/>
  <c r="O258"/>
  <c r="O254"/>
  <c r="O250"/>
  <c r="O246"/>
  <c r="O242"/>
  <c r="O238"/>
  <c r="O234"/>
  <c r="O230"/>
  <c r="O226"/>
  <c r="O222"/>
  <c r="O218"/>
  <c r="O210"/>
  <c r="O206"/>
  <c r="O202"/>
  <c r="O198"/>
  <c r="O194"/>
  <c r="O191"/>
  <c r="O184"/>
  <c r="O176"/>
  <c r="O33"/>
  <c r="O29"/>
  <c r="O79"/>
  <c r="O75"/>
  <c r="O71"/>
  <c r="O67"/>
  <c r="O63"/>
  <c r="O59"/>
  <c r="O105"/>
  <c r="O101"/>
  <c r="O95"/>
  <c r="O91"/>
  <c r="O87"/>
  <c r="O83"/>
  <c r="O272"/>
  <c r="O268"/>
  <c r="O264"/>
  <c r="O260"/>
  <c r="O256"/>
  <c r="O252"/>
  <c r="O248"/>
  <c r="O244"/>
  <c r="O240"/>
  <c r="O236"/>
  <c r="O232"/>
  <c r="O228"/>
  <c r="O224"/>
  <c r="O220"/>
  <c r="O216"/>
  <c r="O212"/>
  <c r="O208"/>
  <c r="O204"/>
  <c r="O200"/>
  <c r="O196"/>
  <c r="O193"/>
  <c r="O188"/>
  <c r="O180"/>
  <c r="O186"/>
  <c r="O182"/>
  <c r="O178"/>
  <c r="O174"/>
  <c r="O170"/>
  <c r="O168"/>
  <c r="O166"/>
  <c r="O164"/>
  <c r="O162"/>
  <c r="O160"/>
  <c r="O158"/>
  <c r="O156"/>
  <c r="O154"/>
  <c r="O152"/>
  <c r="O148"/>
  <c r="O146"/>
  <c r="O144"/>
  <c r="O142"/>
  <c r="O136"/>
  <c r="O134"/>
  <c r="O132"/>
  <c r="O130"/>
  <c r="O123"/>
  <c r="O121"/>
  <c r="O119"/>
  <c r="O117"/>
  <c r="O115"/>
  <c r="O113"/>
  <c r="O111"/>
  <c r="O109"/>
  <c r="P1" l="1"/>
  <c r="H126" l="1"/>
  <c r="M126" s="1"/>
  <c r="H49"/>
  <c r="M49" s="1"/>
  <c r="I126"/>
  <c r="N126" s="1"/>
  <c r="I150"/>
  <c r="N150" s="1"/>
  <c r="H150"/>
  <c r="M150" s="1"/>
  <c r="I49"/>
  <c r="N49" s="1"/>
  <c r="N1" l="1"/>
  <c r="O150"/>
  <c r="O126"/>
  <c r="M1"/>
  <c r="O49"/>
  <c r="O1" l="1"/>
  <c r="K172" l="1"/>
  <c r="Q172" s="1"/>
  <c r="R172"/>
  <c r="S172" l="1"/>
  <c r="L150" l="1"/>
  <c r="L190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R236" l="1"/>
  <c r="K271" i="3"/>
  <c r="K271" i="1"/>
  <c r="Q271" s="1"/>
  <c r="K268" i="3"/>
  <c r="K268" i="1"/>
  <c r="Q268" s="1"/>
  <c r="K266" i="3"/>
  <c r="K266" i="1"/>
  <c r="Q266" s="1"/>
  <c r="R180"/>
  <c r="R224"/>
  <c r="K215" i="3"/>
  <c r="K215" i="1"/>
  <c r="Q215" s="1"/>
  <c r="K220" i="3"/>
  <c r="K220" i="1"/>
  <c r="Q220" s="1"/>
  <c r="R193"/>
  <c r="K227" i="3"/>
  <c r="K227" i="1"/>
  <c r="Q227" s="1"/>
  <c r="K207" i="3"/>
  <c r="K207" i="1"/>
  <c r="Q207" s="1"/>
  <c r="K221" i="3"/>
  <c r="K221" i="1"/>
  <c r="Q221" s="1"/>
  <c r="K178" i="3"/>
  <c r="Q178" s="1"/>
  <c r="K178" i="1"/>
  <c r="Q178" s="1"/>
  <c r="K193" i="3"/>
  <c r="K193" i="1"/>
  <c r="Q193" s="1"/>
  <c r="K224" i="3"/>
  <c r="K224" i="1"/>
  <c r="Q224" s="1"/>
  <c r="K142" i="3"/>
  <c r="Q142" s="1"/>
  <c r="K142" i="1"/>
  <c r="Q142" s="1"/>
  <c r="K248" i="3"/>
  <c r="K248" i="1"/>
  <c r="Q248" s="1"/>
  <c r="K182" i="3"/>
  <c r="Q182" s="1"/>
  <c r="K182" i="1"/>
  <c r="Q182" s="1"/>
  <c r="K262" i="3"/>
  <c r="K262" i="1"/>
  <c r="Q262" s="1"/>
  <c r="K236" i="3"/>
  <c r="K236" i="1"/>
  <c r="Q236" s="1"/>
  <c r="S236" s="1"/>
  <c r="K126" i="3"/>
  <c r="Q126" s="1"/>
  <c r="K126" i="1"/>
  <c r="Q126" s="1"/>
  <c r="K241" i="3"/>
  <c r="K241" i="1"/>
  <c r="Q241" s="1"/>
  <c r="K240" i="3"/>
  <c r="K240" i="1"/>
  <c r="Q240" s="1"/>
  <c r="K186" i="3"/>
  <c r="Q186" s="1"/>
  <c r="K186" i="1"/>
  <c r="Q186" s="1"/>
  <c r="K167" i="3"/>
  <c r="Q167" s="1"/>
  <c r="K167" i="1"/>
  <c r="Q167" s="1"/>
  <c r="K180" i="3"/>
  <c r="Q180" s="1"/>
  <c r="K180" i="1"/>
  <c r="Q180" s="1"/>
  <c r="S180" s="1"/>
  <c r="K264" i="3"/>
  <c r="K264" i="1"/>
  <c r="Q264" s="1"/>
  <c r="K181" i="3"/>
  <c r="Q181" s="1"/>
  <c r="K181" i="1"/>
  <c r="Q181" s="1"/>
  <c r="K166" i="3"/>
  <c r="Q166" s="1"/>
  <c r="K166" i="1"/>
  <c r="Q166" s="1"/>
  <c r="K259" i="3"/>
  <c r="K259" i="1"/>
  <c r="Q259" s="1"/>
  <c r="K174" i="3"/>
  <c r="Q174" s="1"/>
  <c r="K174" i="1"/>
  <c r="Q174" s="1"/>
  <c r="K145" i="3"/>
  <c r="Q145" s="1"/>
  <c r="K145" i="1"/>
  <c r="Q145" s="1"/>
  <c r="L1"/>
  <c r="R126"/>
  <c r="S126" s="1"/>
  <c r="R145"/>
  <c r="R166"/>
  <c r="R142"/>
  <c r="R19"/>
  <c r="R167"/>
  <c r="S167" s="1"/>
  <c r="R169"/>
  <c r="R17"/>
  <c r="R174"/>
  <c r="S174" s="1"/>
  <c r="R182"/>
  <c r="S182" s="1"/>
  <c r="R181"/>
  <c r="R42"/>
  <c r="R178"/>
  <c r="S178" s="1"/>
  <c r="R221" l="1"/>
  <c r="R215"/>
  <c r="R248"/>
  <c r="S248" s="1"/>
  <c r="R241"/>
  <c r="Q259" i="3"/>
  <c r="Q264"/>
  <c r="Q241"/>
  <c r="Q193"/>
  <c r="Q221"/>
  <c r="R207" i="1"/>
  <c r="Q227" i="3"/>
  <c r="R220" i="1"/>
  <c r="Q215" i="3"/>
  <c r="Q266"/>
  <c r="S220" i="1"/>
  <c r="R262"/>
  <c r="R227"/>
  <c r="S227" s="1"/>
  <c r="R264"/>
  <c r="Q240" i="3"/>
  <c r="Q236"/>
  <c r="Q262"/>
  <c r="Q248"/>
  <c r="Q224"/>
  <c r="Q207"/>
  <c r="Q220"/>
  <c r="R266" i="1"/>
  <c r="Q268" i="3"/>
  <c r="Q271"/>
  <c r="S264" i="1"/>
  <c r="R240"/>
  <c r="S240" s="1"/>
  <c r="K76" i="3"/>
  <c r="Q76" s="1"/>
  <c r="K76" i="1"/>
  <c r="Q76" s="1"/>
  <c r="K200" i="3"/>
  <c r="K200" i="1"/>
  <c r="Q200" s="1"/>
  <c r="K65" i="3"/>
  <c r="Q65" s="1"/>
  <c r="K65" i="1"/>
  <c r="Q65" s="1"/>
  <c r="K100" i="3"/>
  <c r="Q100" s="1"/>
  <c r="K100" i="1"/>
  <c r="Q100" s="1"/>
  <c r="K140" i="3"/>
  <c r="Q140" s="1"/>
  <c r="K140" i="1"/>
  <c r="Q140" s="1"/>
  <c r="K64" i="3"/>
  <c r="Q64" s="1"/>
  <c r="K64" i="1"/>
  <c r="Q64" s="1"/>
  <c r="K179" i="3"/>
  <c r="Q179" s="1"/>
  <c r="K179" i="1"/>
  <c r="Q179" s="1"/>
  <c r="K190" i="3"/>
  <c r="K190" i="1"/>
  <c r="Q190" s="1"/>
  <c r="K213" i="3"/>
  <c r="K213" i="1"/>
  <c r="Q213" s="1"/>
  <c r="K50" i="3"/>
  <c r="Q50" s="1"/>
  <c r="K50" i="1"/>
  <c r="Q50" s="1"/>
  <c r="R163"/>
  <c r="K163" i="3"/>
  <c r="Q163" s="1"/>
  <c r="K163" i="1"/>
  <c r="Q163" s="1"/>
  <c r="S163" s="1"/>
  <c r="K87" i="3"/>
  <c r="Q87" s="1"/>
  <c r="K87" i="1"/>
  <c r="Q87" s="1"/>
  <c r="K232" i="3"/>
  <c r="K232" i="1"/>
  <c r="Q232" s="1"/>
  <c r="K122" i="3"/>
  <c r="Q122" s="1"/>
  <c r="K122" i="1"/>
  <c r="Q122" s="1"/>
  <c r="K222" i="3"/>
  <c r="K222" i="1"/>
  <c r="Q222" s="1"/>
  <c r="K89" i="3"/>
  <c r="Q89" s="1"/>
  <c r="K89" i="1"/>
  <c r="Q89" s="1"/>
  <c r="K148" i="3"/>
  <c r="Q148" s="1"/>
  <c r="K148" i="1"/>
  <c r="Q148" s="1"/>
  <c r="K19" i="3"/>
  <c r="Q19" s="1"/>
  <c r="K19" i="1"/>
  <c r="Q19" s="1"/>
  <c r="S19" s="1"/>
  <c r="R268"/>
  <c r="S268" s="1"/>
  <c r="R271"/>
  <c r="S271" s="1"/>
  <c r="S145"/>
  <c r="S166"/>
  <c r="S181"/>
  <c r="S262"/>
  <c r="S207"/>
  <c r="S193"/>
  <c r="S224"/>
  <c r="K191" i="3"/>
  <c r="K191" i="1"/>
  <c r="Q191" s="1"/>
  <c r="K72" i="3"/>
  <c r="Q72" s="1"/>
  <c r="K72" i="1"/>
  <c r="Q72" s="1"/>
  <c r="K158" i="3"/>
  <c r="Q158" s="1"/>
  <c r="K158" i="1"/>
  <c r="Q158" s="1"/>
  <c r="K146" i="3"/>
  <c r="Q146" s="1"/>
  <c r="K146" i="1"/>
  <c r="Q146" s="1"/>
  <c r="K79" i="3"/>
  <c r="Q79" s="1"/>
  <c r="K79" i="1"/>
  <c r="Q79" s="1"/>
  <c r="K199" i="3"/>
  <c r="K199" i="1"/>
  <c r="Q199" s="1"/>
  <c r="K204" i="3"/>
  <c r="K204" i="1"/>
  <c r="Q204" s="1"/>
  <c r="K129" i="3"/>
  <c r="Q129" s="1"/>
  <c r="K129" i="1"/>
  <c r="Q129" s="1"/>
  <c r="K194" i="3"/>
  <c r="K194" i="1"/>
  <c r="Q194" s="1"/>
  <c r="K157" i="3"/>
  <c r="Q157" s="1"/>
  <c r="K157" i="1"/>
  <c r="Q157" s="1"/>
  <c r="K43" i="3"/>
  <c r="Q43" s="1"/>
  <c r="K43" i="1"/>
  <c r="Q43" s="1"/>
  <c r="K137" i="3"/>
  <c r="Q137" s="1"/>
  <c r="K137" i="1"/>
  <c r="Q137" s="1"/>
  <c r="R29"/>
  <c r="K80" i="3"/>
  <c r="Q80" s="1"/>
  <c r="K80" i="1"/>
  <c r="Q80" s="1"/>
  <c r="K42" i="3"/>
  <c r="Q42" s="1"/>
  <c r="K42" i="1"/>
  <c r="Q42" s="1"/>
  <c r="K169" i="3"/>
  <c r="Q169" s="1"/>
  <c r="K169" i="1"/>
  <c r="Q169" s="1"/>
  <c r="S169" s="1"/>
  <c r="K17" i="3"/>
  <c r="Q17" s="1"/>
  <c r="K17" i="1"/>
  <c r="Q17" s="1"/>
  <c r="S17" s="1"/>
  <c r="R259"/>
  <c r="R186"/>
  <c r="S186" s="1"/>
  <c r="K29" i="3"/>
  <c r="Q29" s="1"/>
  <c r="K29" i="1"/>
  <c r="Q29" s="1"/>
  <c r="S42"/>
  <c r="S259"/>
  <c r="S241"/>
  <c r="S142"/>
  <c r="S221"/>
  <c r="S215"/>
  <c r="S266"/>
  <c r="R89"/>
  <c r="S89" s="1"/>
  <c r="R50"/>
  <c r="S50" s="1"/>
  <c r="R129"/>
  <c r="R157"/>
  <c r="R43"/>
  <c r="S43" s="1"/>
  <c r="R137"/>
  <c r="R146"/>
  <c r="S146" s="1"/>
  <c r="R79"/>
  <c r="S79" s="1"/>
  <c r="R87"/>
  <c r="R122"/>
  <c r="R100"/>
  <c r="S100" s="1"/>
  <c r="R140"/>
  <c r="S140" s="1"/>
  <c r="R64"/>
  <c r="R179"/>
  <c r="R158"/>
  <c r="R76"/>
  <c r="R65"/>
  <c r="R72"/>
  <c r="S72" s="1"/>
  <c r="R190" l="1"/>
  <c r="S190"/>
  <c r="Q190" i="3"/>
  <c r="R200" i="1"/>
  <c r="R194"/>
  <c r="R204"/>
  <c r="R199"/>
  <c r="R191"/>
  <c r="Q222" i="3"/>
  <c r="Q232"/>
  <c r="Q200"/>
  <c r="S191" i="1"/>
  <c r="R232"/>
  <c r="S232" s="1"/>
  <c r="R222"/>
  <c r="R213"/>
  <c r="Q194" i="3"/>
  <c r="Q204"/>
  <c r="Q199"/>
  <c r="Q191"/>
  <c r="Q213"/>
  <c r="K189" i="1"/>
  <c r="Q189" s="1"/>
  <c r="K162" i="3"/>
  <c r="Q162" s="1"/>
  <c r="K162" i="1"/>
  <c r="Q162" s="1"/>
  <c r="K168" i="3"/>
  <c r="Q168" s="1"/>
  <c r="K168" i="1"/>
  <c r="Q168" s="1"/>
  <c r="K234" i="3"/>
  <c r="K234" i="1"/>
  <c r="Q234" s="1"/>
  <c r="K165" i="3"/>
  <c r="Q165" s="1"/>
  <c r="K165" i="1"/>
  <c r="Q165" s="1"/>
  <c r="K211" i="3"/>
  <c r="K211" i="1"/>
  <c r="Q211" s="1"/>
  <c r="K258" i="3"/>
  <c r="K258" i="1"/>
  <c r="Q258" s="1"/>
  <c r="K202" i="3"/>
  <c r="K202" i="1"/>
  <c r="Q202" s="1"/>
  <c r="K216" i="3"/>
  <c r="K216" i="1"/>
  <c r="Q216" s="1"/>
  <c r="K231" i="3"/>
  <c r="K231" i="1"/>
  <c r="Q231" s="1"/>
  <c r="K56" i="3"/>
  <c r="Q56" s="1"/>
  <c r="K56" i="1"/>
  <c r="Q56" s="1"/>
  <c r="K228" i="3"/>
  <c r="K228" i="1"/>
  <c r="Q228" s="1"/>
  <c r="K82" i="3"/>
  <c r="Q82" s="1"/>
  <c r="K82" i="1"/>
  <c r="Q82" s="1"/>
  <c r="K233" i="3"/>
  <c r="K233" i="1"/>
  <c r="Q233" s="1"/>
  <c r="K206" i="3"/>
  <c r="K206" i="1"/>
  <c r="Q206" s="1"/>
  <c r="K109" i="3"/>
  <c r="Q109" s="1"/>
  <c r="K109" i="1"/>
  <c r="Q109" s="1"/>
  <c r="K267" i="3"/>
  <c r="K267" i="1"/>
  <c r="Q267" s="1"/>
  <c r="K33" i="3"/>
  <c r="Q33" s="1"/>
  <c r="K33" i="1"/>
  <c r="Q33" s="1"/>
  <c r="K92" i="3"/>
  <c r="Q92" s="1"/>
  <c r="K92" i="1"/>
  <c r="Q92" s="1"/>
  <c r="K197" i="3"/>
  <c r="K197" i="1"/>
  <c r="Q197" s="1"/>
  <c r="K242" i="3"/>
  <c r="K242" i="1"/>
  <c r="Q242" s="1"/>
  <c r="K254" i="3"/>
  <c r="K254" i="1"/>
  <c r="Q254" s="1"/>
  <c r="K120" i="3"/>
  <c r="Q120" s="1"/>
  <c r="K120" i="1"/>
  <c r="Q120" s="1"/>
  <c r="K66" i="3"/>
  <c r="Q66" s="1"/>
  <c r="K66" i="1"/>
  <c r="Q66" s="1"/>
  <c r="K45" i="3"/>
  <c r="Q45" s="1"/>
  <c r="K45" i="1"/>
  <c r="Q45" s="1"/>
  <c r="K49" i="3"/>
  <c r="Q49" s="1"/>
  <c r="K49" i="1"/>
  <c r="Q49" s="1"/>
  <c r="R148"/>
  <c r="S29"/>
  <c r="S137"/>
  <c r="S157"/>
  <c r="S194"/>
  <c r="S129"/>
  <c r="S204"/>
  <c r="S199"/>
  <c r="S158"/>
  <c r="S148"/>
  <c r="S213"/>
  <c r="K253" i="3"/>
  <c r="K253" i="1"/>
  <c r="Q253" s="1"/>
  <c r="K95" i="3"/>
  <c r="Q95" s="1"/>
  <c r="K95" i="1"/>
  <c r="Q95" s="1"/>
  <c r="K149" i="3"/>
  <c r="Q149" s="1"/>
  <c r="K149" i="1"/>
  <c r="Q149" s="1"/>
  <c r="K85" i="3"/>
  <c r="Q85" s="1"/>
  <c r="K85" i="1"/>
  <c r="Q85" s="1"/>
  <c r="K35" i="3"/>
  <c r="Q35" s="1"/>
  <c r="K35" i="1"/>
  <c r="Q35" s="1"/>
  <c r="K136" i="3"/>
  <c r="Q136" s="1"/>
  <c r="K136" i="1"/>
  <c r="Q136" s="1"/>
  <c r="K183" i="3"/>
  <c r="Q183" s="1"/>
  <c r="K183" i="1"/>
  <c r="Q183" s="1"/>
  <c r="K41" i="3"/>
  <c r="Q41" s="1"/>
  <c r="K41" i="1"/>
  <c r="Q41" s="1"/>
  <c r="K10" i="3"/>
  <c r="Q10" s="1"/>
  <c r="K10" i="1"/>
  <c r="Q10" s="1"/>
  <c r="K208" i="3"/>
  <c r="K208" i="1"/>
  <c r="Q208" s="1"/>
  <c r="K25" i="3"/>
  <c r="Q25" s="1"/>
  <c r="K25" i="1"/>
  <c r="Q25" s="1"/>
  <c r="K192" i="3"/>
  <c r="K192" i="1"/>
  <c r="Q192" s="1"/>
  <c r="K62" i="3"/>
  <c r="Q62" s="1"/>
  <c r="K62" i="1"/>
  <c r="Q62" s="1"/>
  <c r="K119" i="3"/>
  <c r="Q119" s="1"/>
  <c r="K119" i="1"/>
  <c r="Q119" s="1"/>
  <c r="K223" i="3"/>
  <c r="K223" i="1"/>
  <c r="Q223" s="1"/>
  <c r="K188" i="3"/>
  <c r="Q188" s="1"/>
  <c r="K188" i="1"/>
  <c r="Q188" s="1"/>
  <c r="K256" i="3"/>
  <c r="K256" i="1"/>
  <c r="Q256" s="1"/>
  <c r="K52" i="3"/>
  <c r="Q52" s="1"/>
  <c r="K52" i="1"/>
  <c r="Q52" s="1"/>
  <c r="K102" i="3"/>
  <c r="Q102" s="1"/>
  <c r="K102" i="1"/>
  <c r="Q102" s="1"/>
  <c r="K217" i="3"/>
  <c r="K217" i="1"/>
  <c r="Q217" s="1"/>
  <c r="K252" i="3"/>
  <c r="K252" i="1"/>
  <c r="Q252" s="1"/>
  <c r="K107" i="3"/>
  <c r="Q107" s="1"/>
  <c r="K107" i="1"/>
  <c r="Q107" s="1"/>
  <c r="K132" i="3"/>
  <c r="Q132" s="1"/>
  <c r="K132" i="1"/>
  <c r="Q132" s="1"/>
  <c r="K111" i="3"/>
  <c r="Q111" s="1"/>
  <c r="K111" i="1"/>
  <c r="Q111" s="1"/>
  <c r="K60" i="3"/>
  <c r="Q60" s="1"/>
  <c r="K60" i="1"/>
  <c r="Q60" s="1"/>
  <c r="R80"/>
  <c r="S80" s="1"/>
  <c r="K54" i="3"/>
  <c r="Q54" s="1"/>
  <c r="K54" i="1"/>
  <c r="Q54" s="1"/>
  <c r="K61" i="3"/>
  <c r="Q61" s="1"/>
  <c r="K61" i="1"/>
  <c r="Q61" s="1"/>
  <c r="S222"/>
  <c r="S122"/>
  <c r="S87"/>
  <c r="S179"/>
  <c r="S64"/>
  <c r="S65"/>
  <c r="S200"/>
  <c r="S76"/>
  <c r="R61"/>
  <c r="R107"/>
  <c r="S107" s="1"/>
  <c r="R132"/>
  <c r="S132" s="1"/>
  <c r="R111"/>
  <c r="R60"/>
  <c r="R54"/>
  <c r="R10"/>
  <c r="S10" s="1"/>
  <c r="R109"/>
  <c r="R33"/>
  <c r="S33" s="1"/>
  <c r="R92"/>
  <c r="R119"/>
  <c r="S119" s="1"/>
  <c r="R188"/>
  <c r="S188" s="1"/>
  <c r="R52"/>
  <c r="R102"/>
  <c r="S102" s="1"/>
  <c r="R82"/>
  <c r="S82" s="1"/>
  <c r="R25"/>
  <c r="R62"/>
  <c r="S62" s="1"/>
  <c r="R120"/>
  <c r="R66"/>
  <c r="S66" s="1"/>
  <c r="R45"/>
  <c r="S45" s="1"/>
  <c r="R49"/>
  <c r="S49" s="1"/>
  <c r="R56"/>
  <c r="R162"/>
  <c r="S162" s="1"/>
  <c r="R168"/>
  <c r="S168" s="1"/>
  <c r="R95"/>
  <c r="S95" s="1"/>
  <c r="R165"/>
  <c r="S165" s="1"/>
  <c r="R149"/>
  <c r="S149" s="1"/>
  <c r="R85"/>
  <c r="R35"/>
  <c r="R136"/>
  <c r="R183"/>
  <c r="R253" l="1"/>
  <c r="R202"/>
  <c r="S202" s="1"/>
  <c r="R258"/>
  <c r="S258" s="1"/>
  <c r="R211"/>
  <c r="S211" s="1"/>
  <c r="R228"/>
  <c r="R231"/>
  <c r="R252"/>
  <c r="R206"/>
  <c r="R233"/>
  <c r="S233" s="1"/>
  <c r="R197"/>
  <c r="S197" s="1"/>
  <c r="Q252" i="3"/>
  <c r="Q217"/>
  <c r="Q256"/>
  <c r="Q223"/>
  <c r="Q192"/>
  <c r="Q253"/>
  <c r="Q254"/>
  <c r="Q242"/>
  <c r="Q197"/>
  <c r="Q267"/>
  <c r="Q206"/>
  <c r="Q233"/>
  <c r="Q228"/>
  <c r="Q231"/>
  <c r="Q216"/>
  <c r="Q202"/>
  <c r="Q258"/>
  <c r="Q211"/>
  <c r="Q234"/>
  <c r="R234" i="1"/>
  <c r="R216"/>
  <c r="K274" i="3"/>
  <c r="K274" i="1"/>
  <c r="Q274" s="1"/>
  <c r="R254"/>
  <c r="S254" s="1"/>
  <c r="R208"/>
  <c r="S208" s="1"/>
  <c r="R217"/>
  <c r="R256"/>
  <c r="S256" s="1"/>
  <c r="R223"/>
  <c r="S223" s="1"/>
  <c r="R242"/>
  <c r="S242" s="1"/>
  <c r="R267"/>
  <c r="S267" s="1"/>
  <c r="R192"/>
  <c r="Q208" i="3"/>
  <c r="S192" i="1"/>
  <c r="R189"/>
  <c r="S189" s="1"/>
  <c r="K195" i="3"/>
  <c r="K195" i="1"/>
  <c r="Q195" s="1"/>
  <c r="K218" i="3"/>
  <c r="K218" i="1"/>
  <c r="Q218" s="1"/>
  <c r="K21" i="3"/>
  <c r="Q21" s="1"/>
  <c r="K21" i="1"/>
  <c r="Q21" s="1"/>
  <c r="K210" i="3"/>
  <c r="K210" i="1"/>
  <c r="Q210" s="1"/>
  <c r="K230" i="3"/>
  <c r="K230" i="1"/>
  <c r="Q230" s="1"/>
  <c r="K201" i="3"/>
  <c r="K201" i="1"/>
  <c r="Q201" s="1"/>
  <c r="K235" i="3"/>
  <c r="K235" i="1"/>
  <c r="Q235" s="1"/>
  <c r="K272" i="3"/>
  <c r="K272" i="1"/>
  <c r="Q272" s="1"/>
  <c r="K209" i="3"/>
  <c r="K209" i="1"/>
  <c r="Q209" s="1"/>
  <c r="K98" i="3"/>
  <c r="Q98" s="1"/>
  <c r="K98" i="1"/>
  <c r="Q98" s="1"/>
  <c r="K116" i="3"/>
  <c r="Q116" s="1"/>
  <c r="K116" i="1"/>
  <c r="Q116" s="1"/>
  <c r="K108" i="3"/>
  <c r="Q108" s="1"/>
  <c r="K108" i="1"/>
  <c r="Q108" s="1"/>
  <c r="K53" i="3"/>
  <c r="Q53" s="1"/>
  <c r="K53" i="1"/>
  <c r="Q53" s="1"/>
  <c r="K147" i="3"/>
  <c r="Q147" s="1"/>
  <c r="K147" i="1"/>
  <c r="Q147" s="1"/>
  <c r="K75" i="3"/>
  <c r="Q75" s="1"/>
  <c r="K75" i="1"/>
  <c r="Q75" s="1"/>
  <c r="K269" i="3"/>
  <c r="K269" i="1"/>
  <c r="Q269" s="1"/>
  <c r="K124" i="3"/>
  <c r="Q124" s="1"/>
  <c r="K124" i="1"/>
  <c r="Q124" s="1"/>
  <c r="K58" i="3"/>
  <c r="Q58" s="1"/>
  <c r="K58" i="1"/>
  <c r="Q58" s="1"/>
  <c r="K14" i="3"/>
  <c r="Q14" s="1"/>
  <c r="K14" i="1"/>
  <c r="Q14" s="1"/>
  <c r="K37" i="3"/>
  <c r="Q37" s="1"/>
  <c r="K37" i="1"/>
  <c r="Q37" s="1"/>
  <c r="K81" i="3"/>
  <c r="Q81" s="1"/>
  <c r="K81" i="1"/>
  <c r="Q81" s="1"/>
  <c r="K155" i="3"/>
  <c r="Q155" s="1"/>
  <c r="K155" i="1"/>
  <c r="Q155" s="1"/>
  <c r="K238" i="3"/>
  <c r="K238" i="1"/>
  <c r="Q238" s="1"/>
  <c r="K28" i="3"/>
  <c r="Q28" s="1"/>
  <c r="K28" i="1"/>
  <c r="Q28" s="1"/>
  <c r="K59" i="3"/>
  <c r="Q59" s="1"/>
  <c r="K59" i="1"/>
  <c r="Q59" s="1"/>
  <c r="K101" i="3"/>
  <c r="Q101" s="1"/>
  <c r="K101" i="1"/>
  <c r="Q101" s="1"/>
  <c r="K245" i="3"/>
  <c r="K245" i="1"/>
  <c r="Q245" s="1"/>
  <c r="K134" i="3"/>
  <c r="Q134" s="1"/>
  <c r="K134" i="1"/>
  <c r="Q134" s="1"/>
  <c r="K30" i="3"/>
  <c r="Q30" s="1"/>
  <c r="K30" i="1"/>
  <c r="Q30" s="1"/>
  <c r="K205" i="3"/>
  <c r="K205" i="1"/>
  <c r="Q205" s="1"/>
  <c r="K47" i="3"/>
  <c r="Q47" s="1"/>
  <c r="K47" i="1"/>
  <c r="Q47" s="1"/>
  <c r="K93" i="3"/>
  <c r="Q93" s="1"/>
  <c r="K93" i="1"/>
  <c r="Q93" s="1"/>
  <c r="K138" i="3"/>
  <c r="Q138" s="1"/>
  <c r="K138" i="1"/>
  <c r="Q138" s="1"/>
  <c r="K184" i="3"/>
  <c r="Q184" s="1"/>
  <c r="K184" i="1"/>
  <c r="Q184" s="1"/>
  <c r="K249" i="3"/>
  <c r="K249" i="1"/>
  <c r="Q249" s="1"/>
  <c r="K244" i="3"/>
  <c r="K244" i="1"/>
  <c r="Q244" s="1"/>
  <c r="K39" i="3"/>
  <c r="Q39" s="1"/>
  <c r="K39" i="1"/>
  <c r="Q39" s="1"/>
  <c r="K159" i="3"/>
  <c r="Q159" s="1"/>
  <c r="K159" i="1"/>
  <c r="Q159" s="1"/>
  <c r="K187" i="3"/>
  <c r="Q187" s="1"/>
  <c r="K187" i="1"/>
  <c r="Q187" s="1"/>
  <c r="K34" i="3"/>
  <c r="Q34" s="1"/>
  <c r="K34" i="1"/>
  <c r="Q34" s="1"/>
  <c r="K251" i="3"/>
  <c r="K251" i="1"/>
  <c r="Q251" s="1"/>
  <c r="K128" i="3"/>
  <c r="Q128" s="1"/>
  <c r="K128" i="1"/>
  <c r="Q128" s="1"/>
  <c r="K90" i="3"/>
  <c r="Q90" s="1"/>
  <c r="K90" i="1"/>
  <c r="Q90" s="1"/>
  <c r="K9" i="3"/>
  <c r="Q9" s="1"/>
  <c r="K9" i="1"/>
  <c r="K69" i="3"/>
  <c r="Q69" s="1"/>
  <c r="K69" i="1"/>
  <c r="Q69" s="1"/>
  <c r="K86" i="3"/>
  <c r="Q86" s="1"/>
  <c r="K86" i="1"/>
  <c r="Q86" s="1"/>
  <c r="K237" i="3"/>
  <c r="K237" i="1"/>
  <c r="Q237" s="1"/>
  <c r="K11" i="3"/>
  <c r="Q11" s="1"/>
  <c r="K11" i="1"/>
  <c r="Q11" s="1"/>
  <c r="K104" i="3"/>
  <c r="Q104" s="1"/>
  <c r="K104" i="1"/>
  <c r="Q104" s="1"/>
  <c r="K115" i="3"/>
  <c r="Q115" s="1"/>
  <c r="K115" i="1"/>
  <c r="Q115" s="1"/>
  <c r="K117" i="3"/>
  <c r="Q117" s="1"/>
  <c r="K117" i="1"/>
  <c r="Q117" s="1"/>
  <c r="K46" i="3"/>
  <c r="Q46" s="1"/>
  <c r="K46" i="1"/>
  <c r="Q46" s="1"/>
  <c r="K106" i="3"/>
  <c r="Q106" s="1"/>
  <c r="K106" i="1"/>
  <c r="Q106" s="1"/>
  <c r="K170" i="3"/>
  <c r="Q170" s="1"/>
  <c r="K170" i="1"/>
  <c r="Q170" s="1"/>
  <c r="K84" i="3"/>
  <c r="Q84" s="1"/>
  <c r="K84" i="1"/>
  <c r="Q84" s="1"/>
  <c r="R41"/>
  <c r="S25"/>
  <c r="S41"/>
  <c r="K38" i="3"/>
  <c r="Q38" s="1"/>
  <c r="K38" i="1"/>
  <c r="Q38" s="1"/>
  <c r="K22" i="3"/>
  <c r="Q22" s="1"/>
  <c r="K22" i="1"/>
  <c r="Q22" s="1"/>
  <c r="K153" i="3"/>
  <c r="Q153" s="1"/>
  <c r="K153" i="1"/>
  <c r="Q153" s="1"/>
  <c r="K121" i="3"/>
  <c r="Q121" s="1"/>
  <c r="K121" i="1"/>
  <c r="Q121" s="1"/>
  <c r="K225" i="3"/>
  <c r="K225" i="1"/>
  <c r="Q225" s="1"/>
  <c r="K177" i="3"/>
  <c r="Q177" s="1"/>
  <c r="K177" i="1"/>
  <c r="Q177" s="1"/>
  <c r="K196" i="3"/>
  <c r="K196" i="1"/>
  <c r="Q196" s="1"/>
  <c r="K94" i="3"/>
  <c r="Q94" s="1"/>
  <c r="K94" i="1"/>
  <c r="Q94" s="1"/>
  <c r="K27" i="3"/>
  <c r="Q27" s="1"/>
  <c r="K27" i="1"/>
  <c r="Q27" s="1"/>
  <c r="K161" i="3"/>
  <c r="Q161" s="1"/>
  <c r="K161" i="1"/>
  <c r="Q161" s="1"/>
  <c r="K212" i="3"/>
  <c r="K212" i="1"/>
  <c r="Q212" s="1"/>
  <c r="K265" i="3"/>
  <c r="K265" i="1"/>
  <c r="Q265" s="1"/>
  <c r="K270" i="3"/>
  <c r="K270" i="1"/>
  <c r="Q270" s="1"/>
  <c r="K23" i="3"/>
  <c r="Q23" s="1"/>
  <c r="K23" i="1"/>
  <c r="Q23" s="1"/>
  <c r="K78" i="3"/>
  <c r="Q78" s="1"/>
  <c r="K78" i="1"/>
  <c r="Q78" s="1"/>
  <c r="K113" i="3"/>
  <c r="Q113" s="1"/>
  <c r="K113" i="1"/>
  <c r="Q113" s="1"/>
  <c r="K16" i="3"/>
  <c r="Q16" s="1"/>
  <c r="K16" i="1"/>
  <c r="Q16" s="1"/>
  <c r="K151" i="3"/>
  <c r="Q151" s="1"/>
  <c r="K151" i="1"/>
  <c r="Q151" s="1"/>
  <c r="K263" i="3"/>
  <c r="K263" i="1"/>
  <c r="Q263" s="1"/>
  <c r="K48" i="3"/>
  <c r="Q48" s="1"/>
  <c r="K48" i="1"/>
  <c r="Q48" s="1"/>
  <c r="K198" i="3"/>
  <c r="K198" i="1"/>
  <c r="Q198" s="1"/>
  <c r="K96" i="3"/>
  <c r="Q96" s="1"/>
  <c r="K96" i="1"/>
  <c r="Q96" s="1"/>
  <c r="K243" i="3"/>
  <c r="K243" i="1"/>
  <c r="Q243" s="1"/>
  <c r="K176" i="3"/>
  <c r="Q176" s="1"/>
  <c r="K176" i="1"/>
  <c r="Q176" s="1"/>
  <c r="K32" i="3"/>
  <c r="Q32" s="1"/>
  <c r="K32" i="1"/>
  <c r="Q32" s="1"/>
  <c r="K185" i="3"/>
  <c r="Q185" s="1"/>
  <c r="K185" i="1"/>
  <c r="Q185" s="1"/>
  <c r="K164" i="3"/>
  <c r="Q164" s="1"/>
  <c r="K164" i="1"/>
  <c r="Q164" s="1"/>
  <c r="K74" i="3"/>
  <c r="Q74" s="1"/>
  <c r="K74" i="1"/>
  <c r="Q74" s="1"/>
  <c r="K144" i="3"/>
  <c r="Q144" s="1"/>
  <c r="K144" i="1"/>
  <c r="Q144" s="1"/>
  <c r="K55" i="3"/>
  <c r="Q55" s="1"/>
  <c r="K55" i="1"/>
  <c r="Q55" s="1"/>
  <c r="K273" i="3"/>
  <c r="K273" i="1"/>
  <c r="Q273" s="1"/>
  <c r="K31" i="3"/>
  <c r="Q31" s="1"/>
  <c r="K31" i="1"/>
  <c r="Q31" s="1"/>
  <c r="K247" i="3"/>
  <c r="K247" i="1"/>
  <c r="Q247" s="1"/>
  <c r="K261" i="3"/>
  <c r="K261" i="1"/>
  <c r="Q261" s="1"/>
  <c r="K118" i="3"/>
  <c r="Q118" s="1"/>
  <c r="K118" i="1"/>
  <c r="Q118" s="1"/>
  <c r="K77" i="3"/>
  <c r="Q77" s="1"/>
  <c r="K77" i="1"/>
  <c r="Q77" s="1"/>
  <c r="K173" i="3"/>
  <c r="Q173" s="1"/>
  <c r="K173" i="1"/>
  <c r="Q173" s="1"/>
  <c r="K214" i="3"/>
  <c r="K214" i="1"/>
  <c r="Q214" s="1"/>
  <c r="K13" i="3"/>
  <c r="Q13" s="1"/>
  <c r="K13" i="1"/>
  <c r="Q13" s="1"/>
  <c r="K40" i="3"/>
  <c r="Q40" s="1"/>
  <c r="K40" i="1"/>
  <c r="Q40" s="1"/>
  <c r="K12" i="3"/>
  <c r="Q12" s="1"/>
  <c r="K12" i="1"/>
  <c r="Q12" s="1"/>
  <c r="K123" i="3"/>
  <c r="Q123" s="1"/>
  <c r="K123" i="1"/>
  <c r="Q123" s="1"/>
  <c r="K24" i="3"/>
  <c r="Q24" s="1"/>
  <c r="K24" i="1"/>
  <c r="Q24" s="1"/>
  <c r="K131" i="3"/>
  <c r="Q131" s="1"/>
  <c r="K131" i="1"/>
  <c r="Q131" s="1"/>
  <c r="K20" i="3"/>
  <c r="Q20" s="1"/>
  <c r="K20" i="1"/>
  <c r="Q20" s="1"/>
  <c r="K103" i="3"/>
  <c r="Q103" s="1"/>
  <c r="K103" i="1"/>
  <c r="Q103" s="1"/>
  <c r="K18" i="3"/>
  <c r="Q18" s="1"/>
  <c r="K18" i="1"/>
  <c r="Q18" s="1"/>
  <c r="S61"/>
  <c r="S54"/>
  <c r="S60"/>
  <c r="S111"/>
  <c r="S252"/>
  <c r="S217"/>
  <c r="S52"/>
  <c r="S183"/>
  <c r="S136"/>
  <c r="S35"/>
  <c r="S85"/>
  <c r="S253"/>
  <c r="S120"/>
  <c r="S92"/>
  <c r="S109"/>
  <c r="S206"/>
  <c r="S228"/>
  <c r="S56"/>
  <c r="S231"/>
  <c r="S216"/>
  <c r="S234"/>
  <c r="R20"/>
  <c r="R170"/>
  <c r="S170" s="1"/>
  <c r="R46"/>
  <c r="S46" s="1"/>
  <c r="R106"/>
  <c r="R103"/>
  <c r="R18"/>
  <c r="R55"/>
  <c r="S55" s="1"/>
  <c r="R31"/>
  <c r="S31" s="1"/>
  <c r="R118"/>
  <c r="S118" s="1"/>
  <c r="R77"/>
  <c r="R173"/>
  <c r="S173" s="1"/>
  <c r="R69"/>
  <c r="R86"/>
  <c r="S86" s="1"/>
  <c r="R24"/>
  <c r="S24" s="1"/>
  <c r="R131"/>
  <c r="R128"/>
  <c r="S128" s="1"/>
  <c r="R90"/>
  <c r="R9"/>
  <c r="R13"/>
  <c r="R40"/>
  <c r="S40" s="1"/>
  <c r="R12"/>
  <c r="R123"/>
  <c r="R11"/>
  <c r="S11" s="1"/>
  <c r="R104"/>
  <c r="R115"/>
  <c r="S115" s="1"/>
  <c r="R117"/>
  <c r="S117" s="1"/>
  <c r="R155"/>
  <c r="R28"/>
  <c r="R59"/>
  <c r="S59" s="1"/>
  <c r="R101"/>
  <c r="S101" s="1"/>
  <c r="R176"/>
  <c r="S176" s="1"/>
  <c r="R32"/>
  <c r="R185"/>
  <c r="S185" s="1"/>
  <c r="R39"/>
  <c r="S39" s="1"/>
  <c r="R159"/>
  <c r="S159" s="1"/>
  <c r="R34"/>
  <c r="S34" s="1"/>
  <c r="R151"/>
  <c r="R48"/>
  <c r="S48" s="1"/>
  <c r="R96"/>
  <c r="S96" s="1"/>
  <c r="R134"/>
  <c r="S134" s="1"/>
  <c r="R30"/>
  <c r="S30" s="1"/>
  <c r="R47"/>
  <c r="S47" s="1"/>
  <c r="R93"/>
  <c r="S93" s="1"/>
  <c r="R138"/>
  <c r="S138" s="1"/>
  <c r="R184"/>
  <c r="R74"/>
  <c r="R144"/>
  <c r="R38"/>
  <c r="S38" s="1"/>
  <c r="R121"/>
  <c r="R177"/>
  <c r="R94"/>
  <c r="S94" s="1"/>
  <c r="R27"/>
  <c r="R161"/>
  <c r="S161" s="1"/>
  <c r="R98"/>
  <c r="R23"/>
  <c r="R75"/>
  <c r="R78"/>
  <c r="S78" s="1"/>
  <c r="R113"/>
  <c r="S113" s="1"/>
  <c r="R16"/>
  <c r="S16" s="1"/>
  <c r="R153"/>
  <c r="R22"/>
  <c r="S22" s="1"/>
  <c r="R21"/>
  <c r="R116"/>
  <c r="R108"/>
  <c r="S108" s="1"/>
  <c r="R53"/>
  <c r="S53" s="1"/>
  <c r="R147"/>
  <c r="R124"/>
  <c r="S124" s="1"/>
  <c r="R58"/>
  <c r="R14"/>
  <c r="R37"/>
  <c r="R269" l="1"/>
  <c r="R274"/>
  <c r="S274" s="1"/>
  <c r="Q237" i="3"/>
  <c r="Q244"/>
  <c r="Q245"/>
  <c r="Q238"/>
  <c r="R270" i="1"/>
  <c r="R272"/>
  <c r="R235"/>
  <c r="R201"/>
  <c r="R230"/>
  <c r="S230" s="1"/>
  <c r="R218"/>
  <c r="S218" s="1"/>
  <c r="R209"/>
  <c r="S209" s="1"/>
  <c r="R196"/>
  <c r="R225"/>
  <c r="R245"/>
  <c r="S245" s="1"/>
  <c r="R243"/>
  <c r="S243" s="1"/>
  <c r="R198"/>
  <c r="S198" s="1"/>
  <c r="R263"/>
  <c r="R244"/>
  <c r="S244" s="1"/>
  <c r="R238"/>
  <c r="R214"/>
  <c r="R237"/>
  <c r="R261"/>
  <c r="R247"/>
  <c r="S247" s="1"/>
  <c r="R273"/>
  <c r="S273" s="1"/>
  <c r="R251"/>
  <c r="S251" s="1"/>
  <c r="Q214" i="3"/>
  <c r="Q261"/>
  <c r="Q247"/>
  <c r="Q273"/>
  <c r="Q243"/>
  <c r="Q198"/>
  <c r="Q263"/>
  <c r="Q270"/>
  <c r="Q265"/>
  <c r="Q212"/>
  <c r="Q196"/>
  <c r="Q225"/>
  <c r="R265" i="1"/>
  <c r="S265" s="1"/>
  <c r="R212"/>
  <c r="S212" s="1"/>
  <c r="R210"/>
  <c r="S210" s="1"/>
  <c r="R195"/>
  <c r="R205"/>
  <c r="R249"/>
  <c r="Q251" i="3"/>
  <c r="Q249"/>
  <c r="Q205"/>
  <c r="Q269"/>
  <c r="Q209"/>
  <c r="Q272"/>
  <c r="Q235"/>
  <c r="Q201"/>
  <c r="Q230"/>
  <c r="Q210"/>
  <c r="Q218"/>
  <c r="Q195"/>
  <c r="Q274"/>
  <c r="K112"/>
  <c r="Q112" s="1"/>
  <c r="K112" i="1"/>
  <c r="Q112" s="1"/>
  <c r="K51" i="3"/>
  <c r="Q51" s="1"/>
  <c r="K51" i="1"/>
  <c r="Q51" s="1"/>
  <c r="K239" i="3"/>
  <c r="K239" i="1"/>
  <c r="Q239" s="1"/>
  <c r="K156" i="3"/>
  <c r="Q156" s="1"/>
  <c r="K156" i="1"/>
  <c r="Q156" s="1"/>
  <c r="K143" i="3"/>
  <c r="Q143" s="1"/>
  <c r="K143" i="1"/>
  <c r="Q143" s="1"/>
  <c r="K260" i="3"/>
  <c r="K260" i="1"/>
  <c r="Q260" s="1"/>
  <c r="K114" i="3"/>
  <c r="Q114" s="1"/>
  <c r="K114" i="1"/>
  <c r="Q114" s="1"/>
  <c r="K44" i="3"/>
  <c r="Q44" s="1"/>
  <c r="K44" i="1"/>
  <c r="Q44" s="1"/>
  <c r="K133" i="3"/>
  <c r="Q133" s="1"/>
  <c r="K133" i="1"/>
  <c r="Q133" s="1"/>
  <c r="K171" i="3"/>
  <c r="Q171" s="1"/>
  <c r="K171" i="1"/>
  <c r="Q171" s="1"/>
  <c r="K246" i="3"/>
  <c r="K246" i="1"/>
  <c r="Q246" s="1"/>
  <c r="R187"/>
  <c r="K255" i="3"/>
  <c r="K255" i="1"/>
  <c r="Q255" s="1"/>
  <c r="K152" i="3"/>
  <c r="Q152" s="1"/>
  <c r="K152" i="1"/>
  <c r="Q152" s="1"/>
  <c r="K71" i="3"/>
  <c r="Q71" s="1"/>
  <c r="K71" i="1"/>
  <c r="Q71" s="1"/>
  <c r="R81"/>
  <c r="K226" i="3"/>
  <c r="K226" i="1"/>
  <c r="Q226" s="1"/>
  <c r="K160" i="3"/>
  <c r="Q160" s="1"/>
  <c r="K160" i="1"/>
  <c r="Q160" s="1"/>
  <c r="K57" i="3"/>
  <c r="Q57" s="1"/>
  <c r="K57" i="1"/>
  <c r="Q57" s="1"/>
  <c r="K139" i="3"/>
  <c r="Q139" s="1"/>
  <c r="K139" i="1"/>
  <c r="Q139" s="1"/>
  <c r="K110" i="3"/>
  <c r="Q110" s="1"/>
  <c r="K110" i="1"/>
  <c r="Q110" s="1"/>
  <c r="K99" i="3"/>
  <c r="Q99" s="1"/>
  <c r="K99" i="1"/>
  <c r="Q99" s="1"/>
  <c r="K68" i="3"/>
  <c r="Q68" s="1"/>
  <c r="K68" i="1"/>
  <c r="Q68" s="1"/>
  <c r="K63" i="3"/>
  <c r="Q63" s="1"/>
  <c r="K63" i="1"/>
  <c r="Q63" s="1"/>
  <c r="K135" i="3"/>
  <c r="Q135" s="1"/>
  <c r="K135" i="1"/>
  <c r="Q135" s="1"/>
  <c r="S18"/>
  <c r="S103"/>
  <c r="S20"/>
  <c r="S131"/>
  <c r="S123"/>
  <c r="S12"/>
  <c r="S13"/>
  <c r="S214"/>
  <c r="S77"/>
  <c r="S261"/>
  <c r="S144"/>
  <c r="S74"/>
  <c r="S32"/>
  <c r="S263"/>
  <c r="S151"/>
  <c r="S23"/>
  <c r="S270"/>
  <c r="S27"/>
  <c r="S196"/>
  <c r="S177"/>
  <c r="S225"/>
  <c r="S121"/>
  <c r="S153"/>
  <c r="R164"/>
  <c r="S164" s="1"/>
  <c r="K141" i="3"/>
  <c r="Q141" s="1"/>
  <c r="K141" i="1"/>
  <c r="Q141" s="1"/>
  <c r="K127" i="3"/>
  <c r="Q127" s="1"/>
  <c r="K127" i="1"/>
  <c r="Q127" s="1"/>
  <c r="K229" i="3"/>
  <c r="K229" i="1"/>
  <c r="Q229" s="1"/>
  <c r="K175" i="3"/>
  <c r="Q175" s="1"/>
  <c r="K175" i="1"/>
  <c r="Q175" s="1"/>
  <c r="K125" i="3"/>
  <c r="Q125" s="1"/>
  <c r="K125" i="1"/>
  <c r="Q125" s="1"/>
  <c r="K250" i="3"/>
  <c r="K250" i="1"/>
  <c r="Q250" s="1"/>
  <c r="K219" i="3"/>
  <c r="K219" i="1"/>
  <c r="Q219" s="1"/>
  <c r="K67" i="3"/>
  <c r="Q67" s="1"/>
  <c r="K67" i="1"/>
  <c r="Q67" s="1"/>
  <c r="K150" i="3"/>
  <c r="Q150" s="1"/>
  <c r="K150" i="1"/>
  <c r="Q150" s="1"/>
  <c r="K15" i="3"/>
  <c r="Q15" s="1"/>
  <c r="K15" i="1"/>
  <c r="Q15" s="1"/>
  <c r="K257" i="3"/>
  <c r="K257" i="1"/>
  <c r="Q257" s="1"/>
  <c r="K36" i="3"/>
  <c r="Q36" s="1"/>
  <c r="K36" i="1"/>
  <c r="Q36" s="1"/>
  <c r="K105" i="3"/>
  <c r="Q105" s="1"/>
  <c r="K105" i="1"/>
  <c r="Q105" s="1"/>
  <c r="K203" i="3"/>
  <c r="K203" i="1"/>
  <c r="Q203" s="1"/>
  <c r="K154" i="3"/>
  <c r="Q154" s="1"/>
  <c r="K154" i="1"/>
  <c r="Q154" s="1"/>
  <c r="K70" i="3"/>
  <c r="Q70" s="1"/>
  <c r="K70" i="1"/>
  <c r="Q70" s="1"/>
  <c r="K97" i="3"/>
  <c r="Q97" s="1"/>
  <c r="K97" i="1"/>
  <c r="Q97" s="1"/>
  <c r="K83" i="3"/>
  <c r="Q83" s="1"/>
  <c r="K83" i="1"/>
  <c r="Q83" s="1"/>
  <c r="K88" i="3"/>
  <c r="Q88" s="1"/>
  <c r="K88" i="1"/>
  <c r="Q88" s="1"/>
  <c r="K26" i="3"/>
  <c r="Q26" s="1"/>
  <c r="K26" i="1"/>
  <c r="Q26" s="1"/>
  <c r="K91" i="3"/>
  <c r="Q91" s="1"/>
  <c r="K91" i="1"/>
  <c r="Q91" s="1"/>
  <c r="K130" i="3"/>
  <c r="Q130" s="1"/>
  <c r="K130" i="1"/>
  <c r="Q130" s="1"/>
  <c r="K73" i="3"/>
  <c r="Q73" s="1"/>
  <c r="K73" i="1"/>
  <c r="Q73" s="1"/>
  <c r="R84"/>
  <c r="S84" s="1"/>
  <c r="Q9"/>
  <c r="K1"/>
  <c r="S106"/>
  <c r="S104"/>
  <c r="S237"/>
  <c r="S69"/>
  <c r="S90"/>
  <c r="S187"/>
  <c r="S249"/>
  <c r="S184"/>
  <c r="S205"/>
  <c r="S28"/>
  <c r="S238"/>
  <c r="S155"/>
  <c r="S81"/>
  <c r="S37"/>
  <c r="S14"/>
  <c r="S58"/>
  <c r="S269"/>
  <c r="S75"/>
  <c r="S147"/>
  <c r="S116"/>
  <c r="S98"/>
  <c r="S272"/>
  <c r="S235"/>
  <c r="S201"/>
  <c r="S21"/>
  <c r="S195"/>
  <c r="R91"/>
  <c r="R130"/>
  <c r="R73"/>
  <c r="S73" s="1"/>
  <c r="R63"/>
  <c r="R135"/>
  <c r="S135" s="1"/>
  <c r="R154"/>
  <c r="S154" s="1"/>
  <c r="R70"/>
  <c r="R97"/>
  <c r="R83"/>
  <c r="R88"/>
  <c r="S88" s="1"/>
  <c r="R26"/>
  <c r="S26" s="1"/>
  <c r="R57"/>
  <c r="S57" s="1"/>
  <c r="R139"/>
  <c r="S139" s="1"/>
  <c r="R110"/>
  <c r="S110" s="1"/>
  <c r="R99"/>
  <c r="S99" s="1"/>
  <c r="R68"/>
  <c r="S68" s="1"/>
  <c r="R112"/>
  <c r="R51"/>
  <c r="S51" s="1"/>
  <c r="R156"/>
  <c r="S156" s="1"/>
  <c r="R143"/>
  <c r="R114"/>
  <c r="R44"/>
  <c r="S44" s="1"/>
  <c r="R133"/>
  <c r="S133" s="1"/>
  <c r="R171"/>
  <c r="S171" s="1"/>
  <c r="R152"/>
  <c r="S152" s="1"/>
  <c r="R71"/>
  <c r="R160"/>
  <c r="R141"/>
  <c r="R127"/>
  <c r="R175"/>
  <c r="R125"/>
  <c r="S125" s="1"/>
  <c r="R67"/>
  <c r="R150"/>
  <c r="S150" s="1"/>
  <c r="R15"/>
  <c r="S15" s="1"/>
  <c r="R36"/>
  <c r="S36" s="1"/>
  <c r="R105"/>
  <c r="S105" s="1"/>
  <c r="R257" l="1"/>
  <c r="S257" s="1"/>
  <c r="R250"/>
  <c r="S250" s="1"/>
  <c r="R226"/>
  <c r="S226" s="1"/>
  <c r="R255"/>
  <c r="S255" s="1"/>
  <c r="R239"/>
  <c r="S239" s="1"/>
  <c r="Q226" i="3"/>
  <c r="Q255"/>
  <c r="Q246"/>
  <c r="Q260"/>
  <c r="Q239"/>
  <c r="R203" i="1"/>
  <c r="R229"/>
  <c r="R246"/>
  <c r="S246" s="1"/>
  <c r="R260"/>
  <c r="Q203" i="3"/>
  <c r="Q1" s="1"/>
  <c r="Q257"/>
  <c r="Q219"/>
  <c r="Q250"/>
  <c r="Q229"/>
  <c r="S9" i="1"/>
  <c r="Q1"/>
  <c r="S130"/>
  <c r="S91"/>
  <c r="S83"/>
  <c r="S97"/>
  <c r="S70"/>
  <c r="S203"/>
  <c r="S67"/>
  <c r="S175"/>
  <c r="S229"/>
  <c r="S127"/>
  <c r="S141"/>
  <c r="K1" i="3"/>
  <c r="R219" i="1"/>
  <c r="S219" s="1"/>
  <c r="S63"/>
  <c r="S160"/>
  <c r="S71"/>
  <c r="S114"/>
  <c r="S260"/>
  <c r="S143"/>
  <c r="S112"/>
  <c r="R1" l="1"/>
</calcChain>
</file>

<file path=xl/sharedStrings.xml><?xml version="1.0" encoding="utf-8"?>
<sst xmlns="http://schemas.openxmlformats.org/spreadsheetml/2006/main" count="600" uniqueCount="292">
  <si>
    <t>АктЭн_M</t>
  </si>
  <si>
    <t>АктЭн_L</t>
  </si>
  <si>
    <t>СуммАктЭн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</si>
  <si>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</si>
  <si>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</si>
  <si>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</si>
  <si>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</si>
  <si>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</si>
  <si>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</si>
  <si>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</si>
  <si>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 </t>
  </si>
  <si>
    <t xml:space="preserve">№009а </t>
  </si>
  <si>
    <t>№010</t>
  </si>
  <si>
    <t>№011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</si>
  <si>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</si>
  <si>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</si>
  <si>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</si>
  <si>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</si>
  <si>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</si>
  <si>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</si>
  <si>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</si>
  <si>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</si>
  <si>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</si>
  <si>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</si>
  <si>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</si>
  <si>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</si>
  <si>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</si>
  <si>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</si>
  <si>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</si>
  <si>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</si>
  <si>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№029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</si>
  <si>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</si>
  <si>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</si>
  <si>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</si>
  <si>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</si>
  <si>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</si>
  <si>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</si>
  <si>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</si>
  <si>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</si>
  <si>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</si>
  <si>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</si>
  <si>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</si>
  <si>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</si>
  <si>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</si>
  <si>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</si>
  <si>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</si>
  <si>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</si>
  <si>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</si>
  <si>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</si>
  <si>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</si>
  <si>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</si>
  <si>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</si>
  <si>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</si>
  <si>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</si>
  <si>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</si>
  <si>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</si>
  <si>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</si>
  <si>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</si>
  <si>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</si>
  <si>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</si>
  <si>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</si>
  <si>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</si>
  <si>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</si>
  <si>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</si>
  <si>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</si>
  <si>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</si>
  <si>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</si>
  <si>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</si>
  <si>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</si>
  <si>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</si>
  <si>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</si>
  <si>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</si>
  <si>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</si>
  <si>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</si>
  <si>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</si>
  <si>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</si>
  <si>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</si>
  <si>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</si>
  <si>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</si>
  <si>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</si>
  <si>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</si>
  <si>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</si>
  <si>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</si>
  <si>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</si>
  <si>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</si>
  <si>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</si>
  <si>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</si>
  <si>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</si>
  <si>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</si>
  <si>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</si>
  <si>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</si>
  <si>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</si>
  <si>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</si>
  <si>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</si>
  <si>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</si>
  <si>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</si>
  <si>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</si>
  <si>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</si>
  <si>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</si>
  <si>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</si>
  <si>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</si>
  <si>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</si>
  <si>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</si>
  <si>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</si>
  <si>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</si>
  <si>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</si>
  <si>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</si>
  <si>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</si>
  <si>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</si>
  <si>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</si>
  <si>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</si>
  <si>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</si>
  <si>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</si>
  <si>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</si>
  <si>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</si>
  <si>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</si>
  <si>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</si>
  <si>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</si>
  <si>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</si>
  <si>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</si>
  <si>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</si>
  <si>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</si>
  <si>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 xml:space="preserve">№119 </t>
  </si>
  <si>
    <t xml:space="preserve">№121 </t>
  </si>
  <si>
    <t xml:space="preserve">№122 </t>
  </si>
  <si>
    <t xml:space="preserve">№123 </t>
  </si>
  <si>
    <t xml:space="preserve">№123а </t>
  </si>
  <si>
    <t xml:space="preserve">№124 </t>
  </si>
  <si>
    <t xml:space="preserve">№125 </t>
  </si>
  <si>
    <t xml:space="preserve">№126\1 </t>
  </si>
  <si>
    <t xml:space="preserve">№126\2 </t>
  </si>
  <si>
    <t xml:space="preserve">№127 </t>
  </si>
  <si>
    <t xml:space="preserve">№128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</si>
  <si>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</si>
  <si>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</si>
  <si>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</si>
  <si>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</si>
  <si>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</si>
  <si>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</si>
  <si>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</si>
  <si>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</si>
  <si>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</si>
  <si>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</si>
  <si>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</si>
  <si>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</si>
  <si>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</si>
  <si>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</si>
  <si>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</si>
  <si>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</si>
  <si>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</si>
  <si>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</si>
  <si>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</si>
  <si>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</si>
  <si>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</si>
  <si>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</si>
  <si>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</si>
  <si>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</si>
  <si>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</si>
  <si>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</si>
  <si>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</si>
  <si>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</si>
  <si>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</si>
  <si>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</si>
  <si>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</si>
  <si>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</si>
  <si>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</si>
  <si>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№159а\1</t>
  </si>
  <si>
    <t xml:space="preserve">№159а\2 </t>
  </si>
  <si>
    <t>№160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</si>
  <si>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</si>
  <si>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</si>
  <si>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</si>
  <si>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</si>
  <si>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</si>
  <si>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</si>
  <si>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</si>
  <si>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</si>
  <si>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</si>
  <si>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</si>
  <si>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</si>
  <si>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</si>
  <si>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</si>
  <si>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</si>
  <si>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</si>
  <si>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</si>
  <si>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</si>
  <si>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</si>
  <si>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</si>
  <si>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</si>
  <si>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</si>
  <si>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</si>
  <si>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</si>
  <si>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</si>
  <si>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</si>
  <si>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</si>
  <si>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</si>
  <si>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</si>
  <si>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</si>
  <si>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</si>
  <si>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</si>
  <si>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</si>
  <si>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</si>
  <si>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</si>
  <si>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</si>
  <si>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</si>
  <si>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</si>
  <si>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</si>
  <si>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</si>
  <si>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</si>
  <si>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</si>
  <si>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</si>
  <si>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</si>
  <si>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</si>
  <si>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</si>
  <si>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</si>
  <si>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</si>
  <si>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</si>
  <si>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</si>
  <si>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</si>
  <si>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</si>
  <si>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</si>
  <si>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</si>
  <si>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</si>
  <si>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</si>
  <si>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</si>
  <si>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</si>
  <si>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</si>
  <si>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</si>
  <si>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</si>
  <si>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</si>
  <si>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</si>
  <si>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</si>
  <si>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</si>
  <si>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</si>
  <si>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</si>
  <si>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</si>
  <si>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</si>
  <si>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</si>
  <si>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</si>
  <si>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</si>
  <si>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</si>
  <si>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</si>
  <si>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</si>
  <si>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</si>
  <si>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</si>
  <si>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</si>
  <si>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</si>
  <si>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</si>
  <si>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</si>
  <si>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</si>
  <si>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</si>
  <si>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</si>
  <si>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 xml:space="preserve">Остаток расчетный </t>
  </si>
  <si>
    <t>ОПЛАТА по разноске платежей автомат</t>
  </si>
  <si>
    <t>КВТ</t>
  </si>
  <si>
    <t>За период</t>
  </si>
  <si>
    <t xml:space="preserve">Оплата </t>
  </si>
  <si>
    <t>Сумма  начислений</t>
  </si>
  <si>
    <t>руб.</t>
  </si>
  <si>
    <t>День</t>
  </si>
  <si>
    <t>Ночь</t>
  </si>
  <si>
    <t>Всего</t>
  </si>
  <si>
    <t>Остаток средств  на</t>
  </si>
  <si>
    <t>Код_</t>
  </si>
  <si>
    <t>№012а</t>
  </si>
  <si>
    <t xml:space="preserve">№012 </t>
  </si>
  <si>
    <t>№100</t>
  </si>
  <si>
    <t>№118а не установлен</t>
  </si>
  <si>
    <t>№045 не установлен</t>
  </si>
  <si>
    <t>№039 снят потребителем</t>
  </si>
  <si>
    <t>№067</t>
  </si>
  <si>
    <t>№161</t>
  </si>
  <si>
    <t>№161а</t>
  </si>
  <si>
    <t>Перерас-</t>
  </si>
  <si>
    <t>чет</t>
  </si>
  <si>
    <t>руб</t>
  </si>
  <si>
    <t>№120  снят</t>
  </si>
  <si>
    <t>№159снят</t>
  </si>
  <si>
    <t>№028снят</t>
  </si>
  <si>
    <t>№084 снят</t>
  </si>
  <si>
    <t xml:space="preserve">№082/1 </t>
  </si>
  <si>
    <t>№082/2</t>
  </si>
  <si>
    <t>замена сч-ка</t>
  </si>
  <si>
    <t>снят счет-к</t>
  </si>
  <si>
    <t>Задолженность       (   -  )  на</t>
  </si>
  <si>
    <t>№146 3ф</t>
  </si>
  <si>
    <t>№161 3ф</t>
  </si>
  <si>
    <t>2019г</t>
  </si>
  <si>
    <t xml:space="preserve">     Код</t>
  </si>
  <si>
    <t>новый счетчик</t>
  </si>
  <si>
    <t>№028</t>
  </si>
  <si>
    <t xml:space="preserve">Задолженность         (   -  ) 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</si>
</sst>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_ ;\-#,##0.00\ "/>
    <numFmt numFmtId="167" formatCode="#,##0.00&quot;р.&quot;"/>
    <numFmt numFmtId="168" formatCode="[$-419]mmmm;@"/>
  </numFmts>
  <fonts count="16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b/>
      <sz val="9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sz val="10"/>
      <color indexed="8"/>
      <name val="Tahoma"/>
      <family val="2"/>
      <charset val="204"/>
    </font>
    <font>
      <b/>
      <sz val="10"/>
      <name val="Courier New"/>
      <family val="3"/>
      <charset val="204"/>
    </font>
    <font>
      <sz val="8"/>
      <name val="Calibri"/>
      <family val="2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64" fontId="1" fillId="0" borderId="0" xfId="0" applyNumberFormat="1" applyFont="1"/>
    <xf numFmtId="164" fontId="2" fillId="0" borderId="0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2" fontId="6" fillId="0" borderId="0" xfId="0" applyNumberFormat="1" applyFont="1" applyFill="1" applyAlignment="1">
      <alignment vertical="top" wrapText="1"/>
    </xf>
    <xf numFmtId="0" fontId="7" fillId="0" borderId="0" xfId="0" applyFont="1" applyFill="1" applyBorder="1" applyAlignment="1">
      <alignment vertical="top" wrapText="1"/>
    </xf>
    <xf numFmtId="165" fontId="7" fillId="0" borderId="0" xfId="0" applyNumberFormat="1" applyFont="1" applyFill="1" applyBorder="1" applyAlignment="1">
      <alignment vertical="top" wrapText="1"/>
    </xf>
    <xf numFmtId="166" fontId="7" fillId="0" borderId="0" xfId="0" applyNumberFormat="1" applyFont="1" applyFill="1" applyBorder="1" applyAlignment="1">
      <alignment vertical="top" wrapText="1"/>
    </xf>
    <xf numFmtId="167" fontId="8" fillId="0" borderId="0" xfId="0" applyNumberFormat="1" applyFont="1"/>
    <xf numFmtId="165" fontId="0" fillId="0" borderId="0" xfId="0" applyNumberFormat="1"/>
    <xf numFmtId="0" fontId="1" fillId="3" borderId="2" xfId="0" applyFont="1" applyFill="1" applyBorder="1" applyAlignment="1">
      <alignment wrapText="1"/>
    </xf>
    <xf numFmtId="2" fontId="0" fillId="0" borderId="0" xfId="0" applyNumberFormat="1"/>
    <xf numFmtId="2" fontId="1" fillId="4" borderId="2" xfId="0" applyNumberFormat="1" applyFont="1" applyFill="1" applyBorder="1" applyAlignment="1">
      <alignment wrapText="1"/>
    </xf>
    <xf numFmtId="164" fontId="0" fillId="0" borderId="0" xfId="0" applyNumberFormat="1" applyFill="1"/>
    <xf numFmtId="0" fontId="3" fillId="2" borderId="0" xfId="0" applyFont="1" applyFill="1" applyBorder="1" applyAlignment="1">
      <alignment vertical="top" wrapText="1"/>
    </xf>
    <xf numFmtId="0" fontId="0" fillId="0" borderId="0" xfId="0" applyFill="1"/>
    <xf numFmtId="0" fontId="3" fillId="0" borderId="3" xfId="0" applyFont="1" applyFill="1" applyBorder="1" applyAlignment="1">
      <alignment vertical="top" wrapText="1"/>
    </xf>
    <xf numFmtId="164" fontId="0" fillId="0" borderId="3" xfId="0" applyNumberFormat="1" applyBorder="1" applyAlignment="1">
      <alignment vertical="distributed"/>
    </xf>
    <xf numFmtId="0" fontId="3" fillId="2" borderId="3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7" fillId="5" borderId="0" xfId="0" applyNumberFormat="1" applyFont="1" applyFill="1" applyBorder="1" applyAlignment="1">
      <alignment vertical="top" wrapText="1"/>
    </xf>
    <xf numFmtId="2" fontId="12" fillId="0" borderId="0" xfId="0" applyNumberFormat="1" applyFont="1" applyFill="1" applyAlignment="1">
      <alignment horizontal="center" vertical="top" wrapText="1"/>
    </xf>
    <xf numFmtId="14" fontId="0" fillId="0" borderId="4" xfId="0" applyNumberFormat="1" applyBorder="1"/>
    <xf numFmtId="168" fontId="10" fillId="0" borderId="5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4" xfId="0" applyNumberFormat="1" applyBorder="1" applyAlignment="1"/>
    <xf numFmtId="0" fontId="3" fillId="2" borderId="6" xfId="0" applyFont="1" applyFill="1" applyBorder="1" applyAlignment="1">
      <alignment horizontal="center" vertical="top" wrapText="1"/>
    </xf>
    <xf numFmtId="167" fontId="0" fillId="0" borderId="7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8" fontId="3" fillId="6" borderId="3" xfId="0" applyNumberFormat="1" applyFont="1" applyFill="1" applyBorder="1" applyAlignment="1">
      <alignment horizontal="center" vertical="top" wrapText="1"/>
    </xf>
    <xf numFmtId="165" fontId="0" fillId="0" borderId="0" xfId="0" applyNumberFormat="1" applyFill="1"/>
    <xf numFmtId="165" fontId="13" fillId="0" borderId="0" xfId="0" applyNumberFormat="1" applyFont="1"/>
    <xf numFmtId="165" fontId="14" fillId="0" borderId="0" xfId="0" applyNumberFormat="1" applyFont="1" applyFill="1" applyBorder="1" applyAlignment="1">
      <alignment vertical="top" wrapText="1"/>
    </xf>
    <xf numFmtId="165" fontId="14" fillId="0" borderId="12" xfId="0" applyNumberFormat="1" applyFont="1" applyFill="1" applyBorder="1" applyAlignment="1">
      <alignment vertical="top" wrapText="1"/>
    </xf>
    <xf numFmtId="165" fontId="0" fillId="7" borderId="0" xfId="0" applyNumberFormat="1" applyFill="1"/>
    <xf numFmtId="165" fontId="14" fillId="7" borderId="0" xfId="0" applyNumberFormat="1" applyFont="1" applyFill="1" applyBorder="1" applyAlignment="1">
      <alignment vertical="top" wrapText="1"/>
    </xf>
    <xf numFmtId="166" fontId="7" fillId="7" borderId="0" xfId="0" applyNumberFormat="1" applyFont="1" applyFill="1" applyBorder="1" applyAlignment="1">
      <alignment vertical="top" wrapText="1"/>
    </xf>
    <xf numFmtId="2" fontId="0" fillId="7" borderId="0" xfId="0" applyNumberFormat="1" applyFill="1"/>
    <xf numFmtId="0" fontId="3" fillId="0" borderId="3" xfId="0" applyFont="1" applyFill="1" applyBorder="1" applyAlignment="1">
      <alignment wrapText="1"/>
    </xf>
    <xf numFmtId="0" fontId="11" fillId="0" borderId="7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168" fontId="10" fillId="0" borderId="7" xfId="0" applyNumberFormat="1" applyFont="1" applyFill="1" applyBorder="1" applyAlignment="1">
      <alignment horizontal="center" vertical="top" wrapText="1"/>
    </xf>
    <xf numFmtId="168" fontId="10" fillId="0" borderId="13" xfId="0" applyNumberFormat="1" applyFont="1" applyFill="1" applyBorder="1" applyAlignment="1">
      <alignment horizontal="center" vertical="top" wrapText="1"/>
    </xf>
    <xf numFmtId="167" fontId="0" fillId="0" borderId="7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5" fontId="7" fillId="0" borderId="12" xfId="0" applyNumberFormat="1" applyFont="1" applyFill="1" applyBorder="1" applyAlignment="1">
      <alignment vertical="top" wrapText="1"/>
    </xf>
    <xf numFmtId="166" fontId="15" fillId="0" borderId="0" xfId="0" applyNumberFormat="1" applyFont="1" applyFill="1" applyBorder="1" applyAlignment="1">
      <alignment vertical="top" wrapText="1"/>
    </xf>
    <xf numFmtId="0" fontId="1" fillId="3" borderId="0" xfId="0" applyFont="1" applyFill="1" applyBorder="1" applyAlignment="1">
      <alignment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1" fillId="0" borderId="7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167" fontId="0" fillId="0" borderId="7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167" fontId="0" fillId="0" borderId="2" xfId="0" applyNumberFormat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167" fontId="0" fillId="0" borderId="7" xfId="0" applyNumberFormat="1" applyBorder="1" applyAlignment="1">
      <alignment horizontal="center" wrapText="1"/>
    </xf>
    <xf numFmtId="167" fontId="0" fillId="0" borderId="6" xfId="0" applyNumberFormat="1" applyBorder="1" applyAlignment="1">
      <alignment horizontal="center" wrapText="1"/>
    </xf>
    <xf numFmtId="2" fontId="0" fillId="7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54;&#1058;&#1044;&#1067;&#1061;2/&#1054;&#1058;&#1044;&#1067;&#1061;/&#1069;&#1083;&#1077;&#1082;&#1090;&#1088;&#1080;&#1095;&#1077;&#1089;&#1090;&#1074;&#1086;/&#1069;&#1083;&#1077;&#1082;&#1090;&#1088;&#1080;&#1095;&#1077;&#1089;&#1090;&#1074;&#1086;-19%2005.3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54;&#1058;&#1044;&#1067;&#1061;/&#1069;&#1083;&#1077;&#1082;&#1090;&#1088;&#1086;&#1101;&#1085;&#1077;&#1088;&#1075;&#1080;&#1103;/&#1069;&#1083;&#1077;&#1082;&#1090;&#1088;&#1080;&#1095;&#1077;&#1089;&#1090;&#1074;&#1086;-19%2005.2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писок"/>
      <sheetName val="Лист2"/>
      <sheetName val="Лист3"/>
      <sheetName val="Поповой"/>
      <sheetName val="Счетчики"/>
      <sheetName val="ДОЛГИ"/>
      <sheetName val="Пспорт счет"/>
      <sheetName val="Перерасчет"/>
      <sheetName val="запросы"/>
      <sheetName val="Тек ввод мес"/>
      <sheetName val="Динам оплаты"/>
      <sheetName val="АЛФАВИТ"/>
    </sheetNames>
    <sheetDataSet>
      <sheetData sheetId="0"/>
      <sheetData sheetId="1"/>
      <sheetData sheetId="2">
        <row r="8">
          <cell r="AA8">
            <v>0</v>
          </cell>
          <cell r="BC8">
            <v>-1910.1309999999994</v>
          </cell>
          <cell r="BD8">
            <v>-3456.5919000000004</v>
          </cell>
        </row>
        <row r="9">
          <cell r="AA9">
            <v>600</v>
          </cell>
          <cell r="BC9">
            <v>-503.19059999999973</v>
          </cell>
          <cell r="BD9">
            <v>-1629.734400000003</v>
          </cell>
        </row>
        <row r="10">
          <cell r="AA10">
            <v>0</v>
          </cell>
          <cell r="BC10">
            <v>62.936100000001062</v>
          </cell>
          <cell r="BD10">
            <v>-1058.7351000000031</v>
          </cell>
        </row>
        <row r="11">
          <cell r="AA11">
            <v>0</v>
          </cell>
          <cell r="BC11">
            <v>-224.96310000000059</v>
          </cell>
          <cell r="BD11">
            <v>-286.68260000000004</v>
          </cell>
        </row>
        <row r="12">
          <cell r="AA12">
            <v>0</v>
          </cell>
          <cell r="BC12">
            <v>-859.89630000000011</v>
          </cell>
          <cell r="BD12">
            <v>-859.89630000000011</v>
          </cell>
        </row>
        <row r="13">
          <cell r="AA13">
            <v>0</v>
          </cell>
          <cell r="BC13">
            <v>-2029.8848000000005</v>
          </cell>
          <cell r="BD13">
            <v>-2977.7919000000011</v>
          </cell>
        </row>
        <row r="14">
          <cell r="AA14">
            <v>0</v>
          </cell>
          <cell r="BC14">
            <v>-475.81690000000032</v>
          </cell>
          <cell r="BD14">
            <v>-477.30010000000038</v>
          </cell>
        </row>
        <row r="15">
          <cell r="AA15">
            <v>0</v>
          </cell>
          <cell r="BC15">
            <v>153.49530000000289</v>
          </cell>
          <cell r="BD15">
            <v>153.49530000000289</v>
          </cell>
        </row>
        <row r="16">
          <cell r="AA16">
            <v>0</v>
          </cell>
          <cell r="BC16">
            <v>82.340999999998729</v>
          </cell>
          <cell r="BD16">
            <v>-673.68060000000048</v>
          </cell>
        </row>
        <row r="17">
          <cell r="AA17">
            <v>0</v>
          </cell>
          <cell r="BC17">
            <v>2532.6692000000003</v>
          </cell>
          <cell r="BD17">
            <v>2436.5965000000006</v>
          </cell>
        </row>
        <row r="18">
          <cell r="AA18">
            <v>0</v>
          </cell>
          <cell r="BC18">
            <v>2310.2801999999988</v>
          </cell>
          <cell r="BD18">
            <v>2310.2801999999988</v>
          </cell>
        </row>
        <row r="19">
          <cell r="AA19">
            <v>0</v>
          </cell>
          <cell r="BC19">
            <v>13.421699999999889</v>
          </cell>
          <cell r="BD19">
            <v>11.82399999999984</v>
          </cell>
        </row>
        <row r="20">
          <cell r="AA20">
            <v>0</v>
          </cell>
          <cell r="BC20">
            <v>14.131099999999996</v>
          </cell>
          <cell r="BD20">
            <v>14.069299999999998</v>
          </cell>
        </row>
        <row r="21">
          <cell r="AA21">
            <v>5000</v>
          </cell>
          <cell r="BC21">
            <v>-761.771099999998</v>
          </cell>
          <cell r="BD21">
            <v>1850.901600000002</v>
          </cell>
        </row>
        <row r="22">
          <cell r="AA22">
            <v>0</v>
          </cell>
          <cell r="BC22">
            <v>1.671899999999414</v>
          </cell>
          <cell r="BD22">
            <v>-384.21540000000164</v>
          </cell>
        </row>
        <row r="23">
          <cell r="AA23">
            <v>0</v>
          </cell>
          <cell r="BC23">
            <v>-486.43479999999954</v>
          </cell>
          <cell r="BD23">
            <v>-497.31160000000091</v>
          </cell>
        </row>
        <row r="24">
          <cell r="AA24">
            <v>0</v>
          </cell>
          <cell r="BC24">
            <v>-5956.2045000000035</v>
          </cell>
          <cell r="BD24">
            <v>-6096.9623000000011</v>
          </cell>
        </row>
        <row r="25">
          <cell r="AA25">
            <v>0</v>
          </cell>
          <cell r="BC25">
            <v>-10.704699999999093</v>
          </cell>
          <cell r="BD25">
            <v>-1722.4396999999999</v>
          </cell>
        </row>
        <row r="26">
          <cell r="AA26">
            <v>0</v>
          </cell>
          <cell r="BC26">
            <v>-3049.8905999999984</v>
          </cell>
          <cell r="BD26">
            <v>-3049.8905999999984</v>
          </cell>
        </row>
        <row r="27">
          <cell r="AA27">
            <v>0</v>
          </cell>
          <cell r="BC27">
            <v>-4855.795000000001</v>
          </cell>
          <cell r="BD27">
            <v>-6209.4743000000017</v>
          </cell>
        </row>
        <row r="28">
          <cell r="AA28">
            <v>0</v>
          </cell>
          <cell r="BC28">
            <v>3956.8372999999979</v>
          </cell>
          <cell r="BD28">
            <v>3843.6025999999979</v>
          </cell>
        </row>
        <row r="29">
          <cell r="AA29">
            <v>0</v>
          </cell>
          <cell r="BC29">
            <v>-4263.9362999999994</v>
          </cell>
          <cell r="BD29">
            <v>-4451.5757999999996</v>
          </cell>
        </row>
        <row r="30">
          <cell r="AA30">
            <v>0</v>
          </cell>
          <cell r="BC30">
            <v>1027.8681999999994</v>
          </cell>
          <cell r="BD30">
            <v>770.61369999999954</v>
          </cell>
        </row>
        <row r="31">
          <cell r="AA31">
            <v>0</v>
          </cell>
          <cell r="BC31">
            <v>152.00269999999895</v>
          </cell>
          <cell r="BD31">
            <v>151.32260000000045</v>
          </cell>
        </row>
        <row r="32">
          <cell r="AA32">
            <v>0</v>
          </cell>
          <cell r="BC32">
            <v>-3.3579999999999997</v>
          </cell>
          <cell r="BD32">
            <v>-3.3579999999999997</v>
          </cell>
        </row>
        <row r="33">
          <cell r="AA33">
            <v>0</v>
          </cell>
          <cell r="BC33">
            <v>8715.5857999999989</v>
          </cell>
          <cell r="BD33">
            <v>8715.5857999999989</v>
          </cell>
        </row>
        <row r="34">
          <cell r="AA34">
            <v>0</v>
          </cell>
          <cell r="BC34">
            <v>3120.3153000000016</v>
          </cell>
          <cell r="BD34">
            <v>1426.0054999999975</v>
          </cell>
        </row>
        <row r="35">
          <cell r="AA35">
            <v>0</v>
          </cell>
          <cell r="BC35">
            <v>667.15120000000002</v>
          </cell>
          <cell r="BD35">
            <v>-272.34789999999975</v>
          </cell>
        </row>
        <row r="36">
          <cell r="AA36">
            <v>0</v>
          </cell>
          <cell r="BC36">
            <v>603.22510000000057</v>
          </cell>
          <cell r="BD36">
            <v>-102.52030000000059</v>
          </cell>
        </row>
        <row r="37">
          <cell r="AA37">
            <v>0</v>
          </cell>
          <cell r="BC37">
            <v>-4.3548000000000027</v>
          </cell>
          <cell r="BD37">
            <v>-4.3548000000000027</v>
          </cell>
        </row>
        <row r="38">
          <cell r="AA38">
            <v>0</v>
          </cell>
          <cell r="BC38">
            <v>-881.12870000000476</v>
          </cell>
          <cell r="BD38">
            <v>-1526.0165000000143</v>
          </cell>
        </row>
        <row r="39">
          <cell r="AA39">
            <v>0</v>
          </cell>
          <cell r="BC39">
            <v>-8.8057000000008738</v>
          </cell>
          <cell r="BD39">
            <v>-8.8057000000008738</v>
          </cell>
        </row>
        <row r="40">
          <cell r="AA40">
            <v>0</v>
          </cell>
          <cell r="BC40">
            <v>-965.13650000000086</v>
          </cell>
          <cell r="BD40">
            <v>-3724.5483999999997</v>
          </cell>
        </row>
        <row r="41">
          <cell r="AA41">
            <v>0</v>
          </cell>
          <cell r="BC41">
            <v>599.60460000000148</v>
          </cell>
          <cell r="BD41">
            <v>-1024.330999999999</v>
          </cell>
        </row>
        <row r="42">
          <cell r="AA42">
            <v>3700</v>
          </cell>
          <cell r="BC42">
            <v>-3869.8427999999994</v>
          </cell>
          <cell r="BD42">
            <v>-169.84279999999944</v>
          </cell>
        </row>
        <row r="43">
          <cell r="AA43">
            <v>0</v>
          </cell>
          <cell r="BC43">
            <v>-170.41719999999964</v>
          </cell>
          <cell r="BD43">
            <v>-1579.0175000000002</v>
          </cell>
        </row>
        <row r="44">
          <cell r="AA44">
            <v>0</v>
          </cell>
          <cell r="BC44">
            <v>-4.4475000000000007</v>
          </cell>
          <cell r="BD44">
            <v>-4.4475000000000007</v>
          </cell>
        </row>
        <row r="45">
          <cell r="AA45">
            <v>0</v>
          </cell>
          <cell r="BC45">
            <v>-3001.1671000000006</v>
          </cell>
          <cell r="BD45">
            <v>-5555.1333000000013</v>
          </cell>
        </row>
        <row r="46">
          <cell r="AA46">
            <v>0</v>
          </cell>
          <cell r="BC46">
            <v>806.7756999999981</v>
          </cell>
          <cell r="BD46">
            <v>-18.075599999997166</v>
          </cell>
        </row>
        <row r="47">
          <cell r="AA47">
            <v>1676.72</v>
          </cell>
          <cell r="BC47">
            <v>-4581.6276999999955</v>
          </cell>
          <cell r="BD47">
            <v>-5101.702099999995</v>
          </cell>
        </row>
        <row r="48">
          <cell r="AA48">
            <v>5000</v>
          </cell>
          <cell r="BC48">
            <v>-1198.8660846891844</v>
          </cell>
          <cell r="BD48">
            <v>3394.9815153108166</v>
          </cell>
        </row>
        <row r="49">
          <cell r="AA49">
            <v>0</v>
          </cell>
          <cell r="BC49">
            <v>-582.58610000000476</v>
          </cell>
          <cell r="BD49">
            <v>-582.58610000000476</v>
          </cell>
        </row>
        <row r="50">
          <cell r="AA50">
            <v>0</v>
          </cell>
          <cell r="BC50">
            <v>-0.42230000000025658</v>
          </cell>
          <cell r="BD50">
            <v>-0.42230000000025658</v>
          </cell>
        </row>
        <row r="51">
          <cell r="AA51">
            <v>0</v>
          </cell>
          <cell r="BC51">
            <v>-490.46450000000146</v>
          </cell>
          <cell r="BD51">
            <v>-1155.7100999999989</v>
          </cell>
        </row>
        <row r="52">
          <cell r="AA52">
            <v>1000</v>
          </cell>
          <cell r="BC52">
            <v>-1217.6902000000009</v>
          </cell>
          <cell r="BD52">
            <v>-1217.2612999999974</v>
          </cell>
        </row>
        <row r="53">
          <cell r="AA53">
            <v>0</v>
          </cell>
          <cell r="BC53">
            <v>475.4184999999988</v>
          </cell>
          <cell r="BD53">
            <v>-535.63040000000001</v>
          </cell>
        </row>
        <row r="54">
          <cell r="AA54">
            <v>0</v>
          </cell>
          <cell r="BC54">
            <v>15476.9717</v>
          </cell>
          <cell r="BD54">
            <v>-516.09670000000312</v>
          </cell>
        </row>
        <row r="55">
          <cell r="AA55">
            <v>0</v>
          </cell>
          <cell r="BC55">
            <v>-15476.827999999998</v>
          </cell>
          <cell r="BD55">
            <v>-1745.8310000000019</v>
          </cell>
        </row>
        <row r="56">
          <cell r="AA56">
            <v>0</v>
          </cell>
          <cell r="BC56">
            <v>384.24509999999736</v>
          </cell>
          <cell r="BD56">
            <v>-158.8652000000011</v>
          </cell>
        </row>
        <row r="57">
          <cell r="AA57">
            <v>0</v>
          </cell>
          <cell r="BC57">
            <v>0</v>
          </cell>
          <cell r="BD57">
            <v>0</v>
          </cell>
        </row>
        <row r="58">
          <cell r="AA58">
            <v>0</v>
          </cell>
          <cell r="BC58">
            <v>-12.548500000000786</v>
          </cell>
          <cell r="BD58">
            <v>-1271.2576000000015</v>
          </cell>
        </row>
        <row r="59">
          <cell r="AA59">
            <v>681</v>
          </cell>
          <cell r="BC59">
            <v>-2156.8246000000022</v>
          </cell>
          <cell r="BD59">
            <v>-2444.3458999999993</v>
          </cell>
        </row>
        <row r="60">
          <cell r="AA60">
            <v>0</v>
          </cell>
          <cell r="BC60">
            <v>-1777.1985</v>
          </cell>
          <cell r="BD60">
            <v>-1828.7548999999999</v>
          </cell>
        </row>
        <row r="61">
          <cell r="AA61">
            <v>0</v>
          </cell>
          <cell r="BC61">
            <v>-4265.8520000000017</v>
          </cell>
          <cell r="BD61">
            <v>-5850.5720999999994</v>
          </cell>
        </row>
        <row r="62">
          <cell r="AA62">
            <v>0</v>
          </cell>
          <cell r="BC62">
            <v>-203.2541000000038</v>
          </cell>
          <cell r="BD62">
            <v>-2150.5212000000033</v>
          </cell>
        </row>
        <row r="63">
          <cell r="AA63">
            <v>0</v>
          </cell>
          <cell r="BC63">
            <v>-3162.7154000000014</v>
          </cell>
          <cell r="BD63">
            <v>-5851.1006999999981</v>
          </cell>
        </row>
        <row r="64">
          <cell r="AA64">
            <v>12000</v>
          </cell>
          <cell r="BC64">
            <v>-11841.590299999996</v>
          </cell>
          <cell r="BD64">
            <v>-1655.9535000000033</v>
          </cell>
        </row>
        <row r="65">
          <cell r="AA65">
            <v>0</v>
          </cell>
          <cell r="BC65">
            <v>-237.54689999999997</v>
          </cell>
          <cell r="BD65">
            <v>-777.13670000000116</v>
          </cell>
        </row>
        <row r="66">
          <cell r="AA66">
            <v>1600</v>
          </cell>
          <cell r="BC66">
            <v>-1560.6606000000011</v>
          </cell>
          <cell r="BD66">
            <v>-585.07250000000158</v>
          </cell>
        </row>
        <row r="67">
          <cell r="AA67">
            <v>0</v>
          </cell>
          <cell r="BC67">
            <v>23.412100000000066</v>
          </cell>
          <cell r="BD67">
            <v>23.412100000000066</v>
          </cell>
        </row>
        <row r="68">
          <cell r="AA68">
            <v>0</v>
          </cell>
          <cell r="BC68">
            <v>-622.89799999999968</v>
          </cell>
          <cell r="BD68">
            <v>-973.1610000000004</v>
          </cell>
        </row>
        <row r="69">
          <cell r="AA69">
            <v>0</v>
          </cell>
          <cell r="BC69">
            <v>-1295.9766000000018</v>
          </cell>
          <cell r="BD69">
            <v>-7188.2760999999991</v>
          </cell>
        </row>
        <row r="70">
          <cell r="AA70">
            <v>0</v>
          </cell>
          <cell r="BC70">
            <v>-913.41290000000026</v>
          </cell>
          <cell r="BD70">
            <v>-3619.3134999999993</v>
          </cell>
        </row>
        <row r="71">
          <cell r="AA71">
            <v>0</v>
          </cell>
          <cell r="BC71">
            <v>-2567.0405999999994</v>
          </cell>
          <cell r="BD71">
            <v>-2567.0405999999994</v>
          </cell>
        </row>
        <row r="72">
          <cell r="AA72">
            <v>0</v>
          </cell>
          <cell r="BC72">
            <v>249.61839999999734</v>
          </cell>
          <cell r="BD72">
            <v>-899.54549999999927</v>
          </cell>
        </row>
        <row r="73">
          <cell r="AA73">
            <v>0</v>
          </cell>
          <cell r="BC73">
            <v>-2468.1952000000119</v>
          </cell>
          <cell r="BD73">
            <v>-7018.9770000000099</v>
          </cell>
        </row>
        <row r="74">
          <cell r="AA74">
            <v>0</v>
          </cell>
          <cell r="BC74">
            <v>-9.306499999999911</v>
          </cell>
          <cell r="BD74">
            <v>-9.306499999999911</v>
          </cell>
        </row>
        <row r="75">
          <cell r="AA75">
            <v>0</v>
          </cell>
          <cell r="BC75">
            <v>-76.244099999999776</v>
          </cell>
          <cell r="BD75">
            <v>-1030.5070999999975</v>
          </cell>
        </row>
        <row r="76">
          <cell r="AA76">
            <v>0</v>
          </cell>
          <cell r="BC76">
            <v>4.2999999934636435E-3</v>
          </cell>
          <cell r="BD76">
            <v>-1839.2646000000098</v>
          </cell>
        </row>
        <row r="77">
          <cell r="AA77">
            <v>0</v>
          </cell>
          <cell r="BC77">
            <v>-242.05250000000038</v>
          </cell>
          <cell r="BD77">
            <v>-3743.6095999999998</v>
          </cell>
        </row>
        <row r="78">
          <cell r="AA78">
            <v>357</v>
          </cell>
          <cell r="BC78">
            <v>-357.99049999999971</v>
          </cell>
          <cell r="BD78">
            <v>-75.897199999999543</v>
          </cell>
        </row>
        <row r="79">
          <cell r="AA79">
            <v>0</v>
          </cell>
          <cell r="BC79">
            <v>24139.185399999998</v>
          </cell>
          <cell r="BD79">
            <v>24118.420599999998</v>
          </cell>
        </row>
        <row r="80">
          <cell r="AA80">
            <v>0</v>
          </cell>
          <cell r="BC80">
            <v>-24626.9257</v>
          </cell>
          <cell r="BD80">
            <v>-25399.508399999999</v>
          </cell>
        </row>
        <row r="81">
          <cell r="AA81">
            <v>0</v>
          </cell>
          <cell r="BC81">
            <v>-4547.5161999999837</v>
          </cell>
          <cell r="BD81">
            <v>-7932.5154999999777</v>
          </cell>
        </row>
        <row r="82">
          <cell r="AA82">
            <v>0</v>
          </cell>
          <cell r="BC82">
            <v>-6052.8487000000041</v>
          </cell>
          <cell r="BD82">
            <v>-6599.8759999999957</v>
          </cell>
        </row>
        <row r="83">
          <cell r="AA83">
            <v>0</v>
          </cell>
          <cell r="BC83">
            <v>139.06069999999966</v>
          </cell>
          <cell r="BD83">
            <v>139.06069999999966</v>
          </cell>
        </row>
        <row r="84">
          <cell r="AA84">
            <v>0</v>
          </cell>
          <cell r="BC84">
            <v>2640.1458999999986</v>
          </cell>
          <cell r="BD84">
            <v>527.04199999999901</v>
          </cell>
        </row>
        <row r="85">
          <cell r="AA85">
            <v>0</v>
          </cell>
          <cell r="BC85">
            <v>-1461.3084000000017</v>
          </cell>
          <cell r="BD85">
            <v>-3108.114800000003</v>
          </cell>
        </row>
        <row r="86">
          <cell r="AA86">
            <v>0</v>
          </cell>
          <cell r="BC86">
            <v>-65.115800000003389</v>
          </cell>
          <cell r="BD86">
            <v>-1058.3810999999994</v>
          </cell>
        </row>
        <row r="87">
          <cell r="AA87">
            <v>0</v>
          </cell>
          <cell r="BC87">
            <v>-1096.9169000000004</v>
          </cell>
          <cell r="BD87">
            <v>-1131.0072000000009</v>
          </cell>
        </row>
        <row r="88">
          <cell r="AA88">
            <v>2000</v>
          </cell>
          <cell r="BC88">
            <v>-1735.5288000000014</v>
          </cell>
          <cell r="BD88">
            <v>-735.99970000000303</v>
          </cell>
        </row>
        <row r="89">
          <cell r="AA89">
            <v>0</v>
          </cell>
          <cell r="BC89">
            <v>-1525.310200000001</v>
          </cell>
          <cell r="BD89">
            <v>-3000.5263000000023</v>
          </cell>
        </row>
        <row r="90">
          <cell r="AA90">
            <v>3415</v>
          </cell>
          <cell r="BC90">
            <v>-3515.2763000000086</v>
          </cell>
          <cell r="BD90">
            <v>-2316.7185000000063</v>
          </cell>
        </row>
        <row r="91">
          <cell r="AA91">
            <v>0</v>
          </cell>
          <cell r="BC91">
            <v>-136.11970000000019</v>
          </cell>
          <cell r="BD91">
            <v>-136.11970000000019</v>
          </cell>
        </row>
        <row r="92">
          <cell r="AA92">
            <v>0</v>
          </cell>
          <cell r="BC92">
            <v>5945.2763299999951</v>
          </cell>
          <cell r="BD92">
            <v>3845.8087499999924</v>
          </cell>
        </row>
        <row r="93">
          <cell r="AA93">
            <v>0</v>
          </cell>
          <cell r="BC93">
            <v>-5296.4238000000005</v>
          </cell>
          <cell r="BD93">
            <v>-5296.4238000000005</v>
          </cell>
        </row>
        <row r="94">
          <cell r="AA94">
            <v>0</v>
          </cell>
          <cell r="BC94">
            <v>-8281.4308000000019</v>
          </cell>
          <cell r="BD94">
            <v>-9617.2648000000027</v>
          </cell>
        </row>
        <row r="95">
          <cell r="AA95">
            <v>0</v>
          </cell>
          <cell r="BC95">
            <v>8855.5138000000006</v>
          </cell>
          <cell r="BD95">
            <v>8588.8631999999998</v>
          </cell>
        </row>
        <row r="96">
          <cell r="AA96">
            <v>0</v>
          </cell>
          <cell r="BC96">
            <v>24.698399999998969</v>
          </cell>
          <cell r="BD96">
            <v>-1266.0385000000001</v>
          </cell>
        </row>
        <row r="97">
          <cell r="AA97">
            <v>1217</v>
          </cell>
          <cell r="BC97">
            <v>-1216.5953999999995</v>
          </cell>
          <cell r="BD97">
            <v>-406.64600000000064</v>
          </cell>
        </row>
        <row r="98">
          <cell r="AA98">
            <v>0</v>
          </cell>
          <cell r="BC98">
            <v>-280.73809999999736</v>
          </cell>
          <cell r="BD98">
            <v>-286.75559999999757</v>
          </cell>
        </row>
        <row r="99">
          <cell r="AA99">
            <v>0</v>
          </cell>
          <cell r="BC99">
            <v>-533.85139999999797</v>
          </cell>
          <cell r="BD99">
            <v>-2491.375199999999</v>
          </cell>
        </row>
        <row r="100">
          <cell r="AA100">
            <v>0</v>
          </cell>
          <cell r="BC100">
            <v>39.997000000000114</v>
          </cell>
          <cell r="BD100">
            <v>-66.40880000000017</v>
          </cell>
        </row>
        <row r="101">
          <cell r="AA101">
            <v>0</v>
          </cell>
          <cell r="BC101">
            <v>-9.0138000000000016</v>
          </cell>
          <cell r="BD101">
            <v>-9.0138000000000016</v>
          </cell>
        </row>
        <row r="102">
          <cell r="AA102">
            <v>0</v>
          </cell>
          <cell r="BC102">
            <v>-1702.2951000000005</v>
          </cell>
          <cell r="BD102">
            <v>-2286.7396000000012</v>
          </cell>
        </row>
        <row r="103">
          <cell r="AA103">
            <v>750</v>
          </cell>
          <cell r="BC103">
            <v>-727.19090000000404</v>
          </cell>
          <cell r="BD103">
            <v>-1891.6611000000044</v>
          </cell>
        </row>
        <row r="104">
          <cell r="AA104">
            <v>3000</v>
          </cell>
          <cell r="BC104">
            <v>-4164.6202999999969</v>
          </cell>
          <cell r="BD104">
            <v>-3163.1591999999901</v>
          </cell>
        </row>
        <row r="105">
          <cell r="AA105">
            <v>0</v>
          </cell>
          <cell r="BC105">
            <v>166.35729999999967</v>
          </cell>
          <cell r="BD105">
            <v>118.26699999999957</v>
          </cell>
        </row>
        <row r="106">
          <cell r="AA106">
            <v>0</v>
          </cell>
          <cell r="BC106">
            <v>1446.5273000000002</v>
          </cell>
          <cell r="BD106">
            <v>-289.85640000000171</v>
          </cell>
        </row>
        <row r="107">
          <cell r="AA107">
            <v>0</v>
          </cell>
          <cell r="BC107">
            <v>-249.47399999999908</v>
          </cell>
          <cell r="BD107">
            <v>-2754.3977999999988</v>
          </cell>
        </row>
        <row r="108">
          <cell r="AA108">
            <v>0</v>
          </cell>
          <cell r="BC108">
            <v>-2305.5729000000033</v>
          </cell>
          <cell r="BD108">
            <v>-4708.2038999999968</v>
          </cell>
        </row>
        <row r="109">
          <cell r="AA109">
            <v>0</v>
          </cell>
          <cell r="BC109">
            <v>-7817.2593000000261</v>
          </cell>
          <cell r="BD109">
            <v>-16099.923299999999</v>
          </cell>
        </row>
        <row r="110">
          <cell r="AA110">
            <v>0</v>
          </cell>
          <cell r="BC110">
            <v>-6595.3209000000134</v>
          </cell>
          <cell r="BD110">
            <v>-12708.107100000019</v>
          </cell>
        </row>
        <row r="111">
          <cell r="AA111">
            <v>0</v>
          </cell>
          <cell r="BC111">
            <v>-90.579700000000358</v>
          </cell>
          <cell r="BD111">
            <v>-405.12550000000005</v>
          </cell>
        </row>
        <row r="112">
          <cell r="AA112">
            <v>0</v>
          </cell>
          <cell r="BC112">
            <v>-469.91379999999918</v>
          </cell>
          <cell r="BD112">
            <v>-1679.3120999999994</v>
          </cell>
        </row>
        <row r="113">
          <cell r="AA113">
            <v>0</v>
          </cell>
          <cell r="BC113">
            <v>17.048800000000938</v>
          </cell>
          <cell r="BD113">
            <v>11.795800000001499</v>
          </cell>
        </row>
        <row r="114">
          <cell r="AA114">
            <v>0</v>
          </cell>
          <cell r="BC114">
            <v>39.124700000000075</v>
          </cell>
          <cell r="BD114">
            <v>39.124700000000075</v>
          </cell>
        </row>
        <row r="115">
          <cell r="AA115">
            <v>0</v>
          </cell>
          <cell r="BC115">
            <v>-6.2863000000001108</v>
          </cell>
          <cell r="BD115">
            <v>-109.36749999999986</v>
          </cell>
        </row>
        <row r="116">
          <cell r="AA116">
            <v>0</v>
          </cell>
          <cell r="BC116">
            <v>-1711.5114000000053</v>
          </cell>
          <cell r="BD116">
            <v>-2945.8693999999987</v>
          </cell>
        </row>
        <row r="117">
          <cell r="AA117">
            <v>0</v>
          </cell>
          <cell r="BC117">
            <v>-0.50030000000000185</v>
          </cell>
          <cell r="BD117">
            <v>-0.50030000000000185</v>
          </cell>
        </row>
        <row r="118">
          <cell r="AA118">
            <v>0</v>
          </cell>
          <cell r="BC118">
            <v>-4.6199999999990995</v>
          </cell>
          <cell r="BD118">
            <v>-432.81670000000202</v>
          </cell>
        </row>
        <row r="119">
          <cell r="AA119">
            <v>1282</v>
          </cell>
          <cell r="BC119">
            <v>-1282.6332799999982</v>
          </cell>
          <cell r="BD119">
            <v>-909.69717000000583</v>
          </cell>
        </row>
        <row r="120">
          <cell r="AA120">
            <v>0</v>
          </cell>
          <cell r="BC120">
            <v>-9.1736999999998243</v>
          </cell>
          <cell r="BD120">
            <v>-9.4049000000000422</v>
          </cell>
        </row>
        <row r="121">
          <cell r="AA121">
            <v>0</v>
          </cell>
          <cell r="BC121">
            <v>-5407.3403000000053</v>
          </cell>
          <cell r="BD121">
            <v>-5837.1504000000041</v>
          </cell>
        </row>
        <row r="122">
          <cell r="AA122">
            <v>0</v>
          </cell>
          <cell r="BC122">
            <v>-39.66339999999964</v>
          </cell>
          <cell r="BD122">
            <v>-427.99089999999961</v>
          </cell>
        </row>
        <row r="123">
          <cell r="AA123">
            <v>0</v>
          </cell>
          <cell r="BC123">
            <v>330.26290000000074</v>
          </cell>
          <cell r="BD123">
            <v>-197.74250000000029</v>
          </cell>
        </row>
        <row r="124">
          <cell r="AA124">
            <v>0</v>
          </cell>
          <cell r="BC124">
            <v>271.71739999999954</v>
          </cell>
          <cell r="BD124">
            <v>129.0180000000004</v>
          </cell>
        </row>
        <row r="125">
          <cell r="AA125">
            <v>2900</v>
          </cell>
          <cell r="BC125">
            <v>-2857.440777968588</v>
          </cell>
          <cell r="BD125">
            <v>-2763.3229779685898</v>
          </cell>
        </row>
        <row r="126">
          <cell r="AA126">
            <v>0</v>
          </cell>
          <cell r="BC126">
            <v>110.39200000000305</v>
          </cell>
          <cell r="BD126">
            <v>-1422.3632999999977</v>
          </cell>
        </row>
        <row r="127">
          <cell r="AA127">
            <v>0</v>
          </cell>
          <cell r="BC127">
            <v>-47.096200000000096</v>
          </cell>
          <cell r="BD127">
            <v>-77.592100000000443</v>
          </cell>
        </row>
        <row r="128">
          <cell r="AA128">
            <v>0</v>
          </cell>
          <cell r="BC128">
            <v>287.30509999999958</v>
          </cell>
          <cell r="BD128">
            <v>-19.740699999996366</v>
          </cell>
        </row>
        <row r="129">
          <cell r="AA129">
            <v>0</v>
          </cell>
          <cell r="BC129">
            <v>402.83109999999988</v>
          </cell>
          <cell r="BD129">
            <v>402.83109999999988</v>
          </cell>
        </row>
        <row r="130">
          <cell r="AA130">
            <v>0</v>
          </cell>
          <cell r="BC130">
            <v>-197.12199999999973</v>
          </cell>
          <cell r="BD130">
            <v>-938.16500000000076</v>
          </cell>
        </row>
        <row r="131">
          <cell r="AA131">
            <v>0</v>
          </cell>
          <cell r="BC131">
            <v>201.54730000000018</v>
          </cell>
          <cell r="BD131">
            <v>201.54730000000018</v>
          </cell>
        </row>
        <row r="132">
          <cell r="AA132">
            <v>0</v>
          </cell>
          <cell r="BC132">
            <v>861.1592999999998</v>
          </cell>
          <cell r="BD132">
            <v>-1525.9663999999971</v>
          </cell>
        </row>
        <row r="133">
          <cell r="AA133">
            <v>0</v>
          </cell>
          <cell r="BC133">
            <v>-23.922000000000196</v>
          </cell>
          <cell r="BD133">
            <v>-24.214999999999929</v>
          </cell>
        </row>
        <row r="134">
          <cell r="AA134">
            <v>0</v>
          </cell>
          <cell r="BC134">
            <v>-11878.0743</v>
          </cell>
          <cell r="BD134">
            <v>-12220.694999999998</v>
          </cell>
        </row>
        <row r="135">
          <cell r="AA135">
            <v>2000</v>
          </cell>
          <cell r="BC135">
            <v>-3853.4496999999978</v>
          </cell>
          <cell r="BD135">
            <v>-2691.0207000000019</v>
          </cell>
        </row>
        <row r="136">
          <cell r="AA136">
            <v>0</v>
          </cell>
          <cell r="BC136">
            <v>-262.71369999999956</v>
          </cell>
          <cell r="BD136">
            <v>-1074.6741999999999</v>
          </cell>
        </row>
        <row r="137">
          <cell r="AA137">
            <v>0</v>
          </cell>
          <cell r="BC137">
            <v>0</v>
          </cell>
          <cell r="BD137">
            <v>0</v>
          </cell>
        </row>
        <row r="138">
          <cell r="AA138">
            <v>3060</v>
          </cell>
          <cell r="BC138">
            <v>-3058.6533000000009</v>
          </cell>
          <cell r="BD138">
            <v>-1495.7660000000005</v>
          </cell>
        </row>
        <row r="139">
          <cell r="AA139">
            <v>0</v>
          </cell>
          <cell r="BC139">
            <v>0</v>
          </cell>
          <cell r="BD139">
            <v>0</v>
          </cell>
        </row>
        <row r="140">
          <cell r="AA140">
            <v>0</v>
          </cell>
          <cell r="BC140">
            <v>2686.2488999999987</v>
          </cell>
          <cell r="BD140">
            <v>360.49199999999928</v>
          </cell>
        </row>
        <row r="141">
          <cell r="AA141">
            <v>0</v>
          </cell>
          <cell r="BC141">
            <v>-673.01289999999926</v>
          </cell>
          <cell r="BD141">
            <v>-673.01289999999926</v>
          </cell>
        </row>
        <row r="142">
          <cell r="AA142">
            <v>0</v>
          </cell>
          <cell r="BC142">
            <v>115.21460000000013</v>
          </cell>
          <cell r="BD142">
            <v>115.21460000000013</v>
          </cell>
        </row>
        <row r="143">
          <cell r="AA143">
            <v>0</v>
          </cell>
          <cell r="BC143">
            <v>766.2589999999974</v>
          </cell>
          <cell r="BD143">
            <v>-1473.7461000000021</v>
          </cell>
        </row>
        <row r="144">
          <cell r="AA144">
            <v>0</v>
          </cell>
          <cell r="BC144">
            <v>98.184899999999999</v>
          </cell>
          <cell r="BD144">
            <v>98.184899999999999</v>
          </cell>
        </row>
        <row r="145">
          <cell r="AA145">
            <v>0</v>
          </cell>
          <cell r="BC145">
            <v>2687.6105999999982</v>
          </cell>
          <cell r="BD145">
            <v>2687.5487999999996</v>
          </cell>
        </row>
        <row r="146">
          <cell r="AA146">
            <v>0</v>
          </cell>
          <cell r="BC146">
            <v>22265.750400000001</v>
          </cell>
          <cell r="BD146">
            <v>21891.083600000002</v>
          </cell>
        </row>
        <row r="147">
          <cell r="AA147">
            <v>0</v>
          </cell>
          <cell r="BC147">
            <v>-22011.710799999997</v>
          </cell>
          <cell r="BD147">
            <v>-22066.653399999999</v>
          </cell>
        </row>
        <row r="148">
          <cell r="AA148">
            <v>0</v>
          </cell>
          <cell r="BC148">
            <v>974.15170000000001</v>
          </cell>
          <cell r="BD148">
            <v>972.19919999999991</v>
          </cell>
        </row>
        <row r="149">
          <cell r="AA149">
            <v>0</v>
          </cell>
          <cell r="BC149">
            <v>-1446.0573912422235</v>
          </cell>
          <cell r="BD149">
            <v>-1599.8943912422244</v>
          </cell>
        </row>
        <row r="150">
          <cell r="AA150">
            <v>5000</v>
          </cell>
          <cell r="BC150">
            <v>-7164.157560000016</v>
          </cell>
          <cell r="BD150">
            <v>-4620.2255900000055</v>
          </cell>
        </row>
        <row r="151">
          <cell r="AA151">
            <v>2000</v>
          </cell>
          <cell r="BC151">
            <v>-28.533799999998507</v>
          </cell>
          <cell r="BD151">
            <v>402.92699999999741</v>
          </cell>
        </row>
        <row r="152">
          <cell r="AA152">
            <v>10000</v>
          </cell>
          <cell r="BC152">
            <v>-7952.7294999999976</v>
          </cell>
          <cell r="BD152">
            <v>-1110.6325999999863</v>
          </cell>
        </row>
        <row r="153">
          <cell r="AA153">
            <v>0</v>
          </cell>
          <cell r="BC153">
            <v>99.995799999999917</v>
          </cell>
          <cell r="BD153">
            <v>70.926899999998255</v>
          </cell>
        </row>
        <row r="154">
          <cell r="AA154">
            <v>0</v>
          </cell>
          <cell r="BC154">
            <v>738.79280000000006</v>
          </cell>
          <cell r="BD154">
            <v>286.55890000000011</v>
          </cell>
        </row>
        <row r="155">
          <cell r="AA155">
            <v>0</v>
          </cell>
          <cell r="BC155">
            <v>28.720800000000526</v>
          </cell>
          <cell r="BD155">
            <v>28.697900000000548</v>
          </cell>
        </row>
        <row r="156">
          <cell r="AA156">
            <v>0</v>
          </cell>
          <cell r="BC156">
            <v>-1185.7159999999999</v>
          </cell>
          <cell r="BD156">
            <v>-1451.0905000000007</v>
          </cell>
        </row>
        <row r="157">
          <cell r="AA157">
            <v>0</v>
          </cell>
          <cell r="BC157">
            <v>-3916.8143999999998</v>
          </cell>
          <cell r="BD157">
            <v>-4451.1551000000009</v>
          </cell>
        </row>
        <row r="158">
          <cell r="AA158">
            <v>0</v>
          </cell>
          <cell r="BC158">
            <v>130.06719999999984</v>
          </cell>
          <cell r="BD158">
            <v>130.06719999999984</v>
          </cell>
        </row>
        <row r="159">
          <cell r="AA159">
            <v>0</v>
          </cell>
          <cell r="BC159">
            <v>227.9266999999962</v>
          </cell>
          <cell r="BD159">
            <v>-2004.6087999999993</v>
          </cell>
        </row>
        <row r="160">
          <cell r="AA160">
            <v>0</v>
          </cell>
          <cell r="BC160">
            <v>-1241.5227999999993</v>
          </cell>
          <cell r="BD160">
            <v>-1498.2291999999993</v>
          </cell>
        </row>
        <row r="161">
          <cell r="AA161">
            <v>0</v>
          </cell>
          <cell r="BC161">
            <v>-922.81290000000081</v>
          </cell>
          <cell r="BD161">
            <v>-2319.2254999999959</v>
          </cell>
        </row>
        <row r="162">
          <cell r="AA162">
            <v>0</v>
          </cell>
          <cell r="BC162">
            <v>-7768.7274999999991</v>
          </cell>
          <cell r="BD162">
            <v>-9285.8881000000001</v>
          </cell>
        </row>
        <row r="163">
          <cell r="AA163">
            <v>0</v>
          </cell>
          <cell r="BC163">
            <v>3164.854499999999</v>
          </cell>
          <cell r="BD163">
            <v>2707.1591999999991</v>
          </cell>
        </row>
        <row r="164">
          <cell r="AA164">
            <v>0</v>
          </cell>
          <cell r="BC164">
            <v>1910.9034999999997</v>
          </cell>
          <cell r="BD164">
            <v>1910.9034999999997</v>
          </cell>
        </row>
        <row r="165">
          <cell r="AA165">
            <v>0</v>
          </cell>
          <cell r="BC165">
            <v>-56.486400000000017</v>
          </cell>
          <cell r="BD165">
            <v>-56.486400000000017</v>
          </cell>
        </row>
        <row r="166">
          <cell r="AA166">
            <v>0</v>
          </cell>
          <cell r="BC166">
            <v>5.8114000000000861</v>
          </cell>
          <cell r="BD166">
            <v>5.7038000000001192</v>
          </cell>
        </row>
        <row r="167">
          <cell r="AA167">
            <v>0</v>
          </cell>
          <cell r="BC167">
            <v>-251.13400000000138</v>
          </cell>
          <cell r="BD167">
            <v>-630.14010000000007</v>
          </cell>
        </row>
        <row r="168">
          <cell r="AA168">
            <v>0</v>
          </cell>
          <cell r="BC168">
            <v>-1831.5331000000087</v>
          </cell>
          <cell r="BD168">
            <v>-2321.6454000000099</v>
          </cell>
        </row>
        <row r="169">
          <cell r="AA169">
            <v>0</v>
          </cell>
          <cell r="BC169">
            <v>3407.1480000000006</v>
          </cell>
          <cell r="BD169">
            <v>2488.068500000003</v>
          </cell>
        </row>
        <row r="170">
          <cell r="AA170">
            <v>2600</v>
          </cell>
          <cell r="BC170">
            <v>-6786.2844000000059</v>
          </cell>
          <cell r="BD170">
            <v>-4247.8155000000042</v>
          </cell>
        </row>
        <row r="171">
          <cell r="BC171">
            <v>4233.7792399999998</v>
          </cell>
          <cell r="BD171">
            <v>2157.580460000001</v>
          </cell>
        </row>
        <row r="172">
          <cell r="AA172">
            <v>0</v>
          </cell>
          <cell r="BC172">
            <v>4.618300000000545</v>
          </cell>
          <cell r="BD172">
            <v>-288.0217999999993</v>
          </cell>
        </row>
        <row r="173">
          <cell r="AA173">
            <v>0</v>
          </cell>
          <cell r="BC173">
            <v>82.97380000000004</v>
          </cell>
          <cell r="BD173">
            <v>66.65859999999995</v>
          </cell>
        </row>
        <row r="174">
          <cell r="AA174">
            <v>0</v>
          </cell>
          <cell r="BC174">
            <v>-1894.0941000000105</v>
          </cell>
          <cell r="BD174">
            <v>-4021.4470999999976</v>
          </cell>
        </row>
        <row r="175">
          <cell r="AA175">
            <v>0</v>
          </cell>
          <cell r="BC175">
            <v>-2507.8038000000006</v>
          </cell>
          <cell r="BD175">
            <v>-4299.1787999999997</v>
          </cell>
        </row>
        <row r="176">
          <cell r="AA176">
            <v>0</v>
          </cell>
          <cell r="BC176">
            <v>-815.64910000000157</v>
          </cell>
          <cell r="BD176">
            <v>-1216.3453000000009</v>
          </cell>
        </row>
        <row r="177">
          <cell r="AA177">
            <v>0</v>
          </cell>
          <cell r="BC177">
            <v>-416.99090000000115</v>
          </cell>
          <cell r="BD177">
            <v>-1003.5845000000011</v>
          </cell>
        </row>
        <row r="178">
          <cell r="AA178">
            <v>0</v>
          </cell>
          <cell r="BC178">
            <v>-1.2774999999997385</v>
          </cell>
          <cell r="BD178">
            <v>-1.2774999999997385</v>
          </cell>
        </row>
        <row r="179">
          <cell r="AA179">
            <v>0</v>
          </cell>
          <cell r="BC179">
            <v>957.38149999999928</v>
          </cell>
          <cell r="BD179">
            <v>414.7022000000004</v>
          </cell>
        </row>
        <row r="180">
          <cell r="AA180">
            <v>0</v>
          </cell>
          <cell r="BC180">
            <v>3568.14</v>
          </cell>
          <cell r="BD180">
            <v>2586.7233999999985</v>
          </cell>
        </row>
        <row r="181">
          <cell r="AA181">
            <v>0</v>
          </cell>
          <cell r="BC181">
            <v>-2201.6192999999976</v>
          </cell>
          <cell r="BD181">
            <v>-4343.6576000000005</v>
          </cell>
        </row>
        <row r="182">
          <cell r="AA182">
            <v>0</v>
          </cell>
          <cell r="BC182">
            <v>-3137.9759000000022</v>
          </cell>
          <cell r="BD182">
            <v>-3362.3508999999999</v>
          </cell>
        </row>
        <row r="183">
          <cell r="AA183">
            <v>0</v>
          </cell>
          <cell r="BC183">
            <v>1462.2016999999964</v>
          </cell>
          <cell r="BD183">
            <v>1080.5985000000001</v>
          </cell>
        </row>
        <row r="184">
          <cell r="AA184">
            <v>0</v>
          </cell>
          <cell r="BC184">
            <v>2.1091000000000011</v>
          </cell>
          <cell r="BD184">
            <v>2.1091000000000011</v>
          </cell>
        </row>
        <row r="185">
          <cell r="AA185">
            <v>0</v>
          </cell>
          <cell r="BC185">
            <v>3874.1800999999996</v>
          </cell>
          <cell r="BD185">
            <v>3845.2502000000004</v>
          </cell>
        </row>
        <row r="186">
          <cell r="AA186">
            <v>0</v>
          </cell>
          <cell r="BC186">
            <v>-3801.3808999999997</v>
          </cell>
          <cell r="BD186">
            <v>-4227.4623999999985</v>
          </cell>
        </row>
        <row r="187">
          <cell r="AA187">
            <v>0</v>
          </cell>
          <cell r="BC187">
            <v>-4.855199999999992</v>
          </cell>
          <cell r="BD187">
            <v>-144.52690000000004</v>
          </cell>
        </row>
        <row r="188">
          <cell r="AA188">
            <v>3435.17</v>
          </cell>
          <cell r="BC188">
            <v>-3435.1743999999999</v>
          </cell>
          <cell r="BD188">
            <v>-4.3999999998050043E-3</v>
          </cell>
        </row>
        <row r="189">
          <cell r="AA189">
            <v>64.83</v>
          </cell>
          <cell r="BC189">
            <v>-3213.3957600000044</v>
          </cell>
          <cell r="BD189">
            <v>-6615.2359100000031</v>
          </cell>
        </row>
        <row r="190">
          <cell r="AA190">
            <v>0</v>
          </cell>
          <cell r="BC190">
            <v>2565.8485999999998</v>
          </cell>
          <cell r="BD190">
            <v>2486.6502999999993</v>
          </cell>
        </row>
        <row r="191">
          <cell r="AA191">
            <v>0</v>
          </cell>
          <cell r="BC191">
            <v>36.364300000000242</v>
          </cell>
          <cell r="BD191">
            <v>36.364300000000242</v>
          </cell>
        </row>
        <row r="192">
          <cell r="AA192">
            <v>1000</v>
          </cell>
          <cell r="BC192">
            <v>9.0869999999992466</v>
          </cell>
          <cell r="BD192">
            <v>-309.2251999999994</v>
          </cell>
        </row>
        <row r="193">
          <cell r="AA193">
            <v>0</v>
          </cell>
          <cell r="BC193">
            <v>-321.21090000000538</v>
          </cell>
          <cell r="BD193">
            <v>-354.75010000000157</v>
          </cell>
        </row>
        <row r="194">
          <cell r="AA194">
            <v>0</v>
          </cell>
          <cell r="BC194">
            <v>-624.62570000000028</v>
          </cell>
          <cell r="BD194">
            <v>-1407.5179999999991</v>
          </cell>
        </row>
        <row r="195">
          <cell r="AA195">
            <v>0</v>
          </cell>
          <cell r="BC195">
            <v>249.94969999999878</v>
          </cell>
          <cell r="BD195">
            <v>-981.20910000000026</v>
          </cell>
        </row>
        <row r="196">
          <cell r="AA196">
            <v>0</v>
          </cell>
          <cell r="BC196">
            <v>-977.06070000000045</v>
          </cell>
          <cell r="BD196">
            <v>-2518.9811</v>
          </cell>
        </row>
        <row r="197">
          <cell r="AA197">
            <v>0</v>
          </cell>
          <cell r="BC197">
            <v>26.32629999999569</v>
          </cell>
          <cell r="BD197">
            <v>26.32629999999569</v>
          </cell>
        </row>
        <row r="198">
          <cell r="AA198">
            <v>0</v>
          </cell>
          <cell r="BC198">
            <v>5365.4374999999991</v>
          </cell>
          <cell r="BD198">
            <v>5142.4174999999996</v>
          </cell>
        </row>
        <row r="199">
          <cell r="AA199">
            <v>3000</v>
          </cell>
          <cell r="BC199">
            <v>-2023.2219</v>
          </cell>
          <cell r="BD199">
            <v>-1388.0972999999994</v>
          </cell>
        </row>
        <row r="200">
          <cell r="AA200">
            <v>0</v>
          </cell>
          <cell r="BC200">
            <v>860.52379999999744</v>
          </cell>
          <cell r="BD200">
            <v>-2508.8819999999969</v>
          </cell>
        </row>
        <row r="201">
          <cell r="AA201">
            <v>0</v>
          </cell>
          <cell r="BC201">
            <v>293.92180000000042</v>
          </cell>
          <cell r="BD201">
            <v>-176.10030000000023</v>
          </cell>
        </row>
        <row r="202">
          <cell r="AA202">
            <v>0</v>
          </cell>
          <cell r="BC202">
            <v>-152.43480000000881</v>
          </cell>
          <cell r="BD202">
            <v>-1078.1822000000013</v>
          </cell>
        </row>
        <row r="203">
          <cell r="AA203">
            <v>2000</v>
          </cell>
          <cell r="BC203">
            <v>203.93979999999971</v>
          </cell>
          <cell r="BD203">
            <v>412.34599999999932</v>
          </cell>
        </row>
        <row r="204">
          <cell r="AA204">
            <v>0</v>
          </cell>
          <cell r="BC204">
            <v>2490.312899999999</v>
          </cell>
          <cell r="BD204">
            <v>986.19759999999815</v>
          </cell>
        </row>
        <row r="205">
          <cell r="AA205">
            <v>0</v>
          </cell>
          <cell r="BC205">
            <v>15153.862600000002</v>
          </cell>
          <cell r="BD205">
            <v>15146.879200000003</v>
          </cell>
        </row>
        <row r="206">
          <cell r="AA206">
            <v>0</v>
          </cell>
          <cell r="BC206">
            <v>-14106.508400000002</v>
          </cell>
          <cell r="BD206">
            <v>-14990.967300000004</v>
          </cell>
        </row>
        <row r="207">
          <cell r="AA207">
            <v>0</v>
          </cell>
          <cell r="BC207">
            <v>-397.99949999999876</v>
          </cell>
          <cell r="BD207">
            <v>-1046.3139999999985</v>
          </cell>
        </row>
        <row r="208">
          <cell r="AA208">
            <v>0</v>
          </cell>
          <cell r="BC208">
            <v>-1172.8252000000005</v>
          </cell>
          <cell r="BD208">
            <v>-2050.6536999999998</v>
          </cell>
        </row>
        <row r="209">
          <cell r="AA209">
            <v>0</v>
          </cell>
          <cell r="BC209">
            <v>-578.23160000000087</v>
          </cell>
          <cell r="BD209">
            <v>-1073.4099000000006</v>
          </cell>
        </row>
        <row r="210">
          <cell r="AA210">
            <v>0</v>
          </cell>
          <cell r="BC210">
            <v>-207.21740000000045</v>
          </cell>
          <cell r="BD210">
            <v>-1505.2036999999975</v>
          </cell>
        </row>
        <row r="211">
          <cell r="AA211">
            <v>0</v>
          </cell>
          <cell r="BC211">
            <v>2930.4923999999996</v>
          </cell>
          <cell r="BD211">
            <v>2045.755699999999</v>
          </cell>
        </row>
        <row r="212">
          <cell r="AA212">
            <v>0</v>
          </cell>
          <cell r="BC212">
            <v>112.10859999997979</v>
          </cell>
          <cell r="BD212">
            <v>112.10859999997979</v>
          </cell>
        </row>
        <row r="213">
          <cell r="AA213">
            <v>0</v>
          </cell>
          <cell r="BC213">
            <v>1911.1128999999996</v>
          </cell>
          <cell r="BD213">
            <v>792.82989999999972</v>
          </cell>
        </row>
        <row r="214">
          <cell r="AA214">
            <v>1250</v>
          </cell>
          <cell r="BC214">
            <v>-1224.8357000000042</v>
          </cell>
          <cell r="BD214">
            <v>-2118.623399999994</v>
          </cell>
        </row>
        <row r="215">
          <cell r="AA215">
            <v>0</v>
          </cell>
          <cell r="BC215">
            <v>-757.7262999999989</v>
          </cell>
          <cell r="BD215">
            <v>-1294.2381000000003</v>
          </cell>
        </row>
        <row r="216">
          <cell r="AA216">
            <v>0</v>
          </cell>
          <cell r="BC216">
            <v>-142.08940000000032</v>
          </cell>
          <cell r="BD216">
            <v>-383.76559999999989</v>
          </cell>
        </row>
        <row r="217">
          <cell r="AA217">
            <v>0</v>
          </cell>
          <cell r="BC217">
            <v>1315.2685000000001</v>
          </cell>
          <cell r="BD217">
            <v>1160.0931999999987</v>
          </cell>
        </row>
        <row r="218">
          <cell r="AA218">
            <v>0</v>
          </cell>
          <cell r="BC218">
            <v>-605.82299999999941</v>
          </cell>
          <cell r="BD218">
            <v>-1811.8109999999995</v>
          </cell>
        </row>
        <row r="219">
          <cell r="AA219">
            <v>0</v>
          </cell>
          <cell r="BC219">
            <v>-2007.9902999999999</v>
          </cell>
          <cell r="BD219">
            <v>-2792.9224000000004</v>
          </cell>
        </row>
        <row r="220">
          <cell r="AA220">
            <v>0</v>
          </cell>
          <cell r="BC220">
            <v>660.5097999999989</v>
          </cell>
          <cell r="BD220">
            <v>143.1102000000011</v>
          </cell>
        </row>
        <row r="221">
          <cell r="AA221">
            <v>2003</v>
          </cell>
          <cell r="BC221">
            <v>-2002.7190000000005</v>
          </cell>
          <cell r="BD221">
            <v>-1029.7185000000004</v>
          </cell>
        </row>
        <row r="222">
          <cell r="AA222">
            <v>0</v>
          </cell>
          <cell r="BC222">
            <v>-66.619099999999989</v>
          </cell>
          <cell r="BD222">
            <v>-66.866300000000024</v>
          </cell>
        </row>
        <row r="223">
          <cell r="AA223">
            <v>2000</v>
          </cell>
          <cell r="BC223">
            <v>805.82340000000022</v>
          </cell>
          <cell r="BD223">
            <v>2266.9265999999989</v>
          </cell>
        </row>
        <row r="224">
          <cell r="AA224">
            <v>0</v>
          </cell>
          <cell r="BC224">
            <v>1613.6672999999998</v>
          </cell>
          <cell r="BD224">
            <v>1603.6716999999999</v>
          </cell>
        </row>
        <row r="225">
          <cell r="AA225">
            <v>0</v>
          </cell>
          <cell r="BC225">
            <v>45.503700000001082</v>
          </cell>
          <cell r="BD225">
            <v>45.480800000000585</v>
          </cell>
        </row>
        <row r="226">
          <cell r="AA226">
            <v>0</v>
          </cell>
          <cell r="BC226">
            <v>88.672600000000045</v>
          </cell>
          <cell r="BD226">
            <v>88.672600000000045</v>
          </cell>
        </row>
        <row r="227">
          <cell r="AA227">
            <v>0</v>
          </cell>
          <cell r="BC227">
            <v>1177.0734000000002</v>
          </cell>
          <cell r="BD227">
            <v>14.534600000001319</v>
          </cell>
        </row>
        <row r="228">
          <cell r="AA228">
            <v>0</v>
          </cell>
          <cell r="BC228">
            <v>-510.60369999999955</v>
          </cell>
          <cell r="BD228">
            <v>-1396.0812999999989</v>
          </cell>
        </row>
        <row r="229">
          <cell r="AA229">
            <v>0</v>
          </cell>
          <cell r="BC229">
            <v>-1677.6891000000007</v>
          </cell>
          <cell r="BD229">
            <v>-3028.3102000000008</v>
          </cell>
        </row>
        <row r="230">
          <cell r="AA230">
            <v>1000</v>
          </cell>
          <cell r="BC230">
            <v>303.42630000000065</v>
          </cell>
          <cell r="BD230">
            <v>1303.4263000000005</v>
          </cell>
        </row>
        <row r="231">
          <cell r="AA231">
            <v>7000</v>
          </cell>
          <cell r="BC231">
            <v>-6888.3130000000065</v>
          </cell>
          <cell r="BD231">
            <v>-902.67489999999816</v>
          </cell>
        </row>
        <row r="232">
          <cell r="AA232">
            <v>0</v>
          </cell>
          <cell r="BC232">
            <v>135.00440000000015</v>
          </cell>
          <cell r="BD232">
            <v>-920.9115000000005</v>
          </cell>
        </row>
        <row r="233">
          <cell r="AA233">
            <v>0</v>
          </cell>
          <cell r="BC233">
            <v>148.5446999999983</v>
          </cell>
          <cell r="BD233">
            <v>-401.91369999999961</v>
          </cell>
        </row>
        <row r="234">
          <cell r="AA234">
            <v>0</v>
          </cell>
          <cell r="BC234">
            <v>357.42279999999943</v>
          </cell>
          <cell r="BD234">
            <v>298.45699999999914</v>
          </cell>
        </row>
        <row r="235">
          <cell r="AA235">
            <v>0</v>
          </cell>
          <cell r="BC235">
            <v>623.47139999999968</v>
          </cell>
          <cell r="BD235">
            <v>137.27240000000069</v>
          </cell>
        </row>
        <row r="236">
          <cell r="AA236">
            <v>0</v>
          </cell>
          <cell r="BC236">
            <v>128.0212999999967</v>
          </cell>
          <cell r="BD236">
            <v>-830.76260000000559</v>
          </cell>
        </row>
        <row r="237">
          <cell r="AA237">
            <v>0</v>
          </cell>
          <cell r="BC237">
            <v>482.64340000000436</v>
          </cell>
          <cell r="BD237">
            <v>-1851.7571999999973</v>
          </cell>
        </row>
        <row r="238">
          <cell r="AA238">
            <v>0</v>
          </cell>
          <cell r="BC238">
            <v>645.09170000000086</v>
          </cell>
          <cell r="BD238">
            <v>644.90629999999965</v>
          </cell>
        </row>
        <row r="239">
          <cell r="AA239">
            <v>1258.3900000000001</v>
          </cell>
          <cell r="BC239">
            <v>-1258.394400000002</v>
          </cell>
          <cell r="BD239">
            <v>-847.47919999999817</v>
          </cell>
        </row>
        <row r="240">
          <cell r="AA240">
            <v>0</v>
          </cell>
          <cell r="BC240">
            <v>366.44599999999969</v>
          </cell>
          <cell r="BD240">
            <v>251.94839999999994</v>
          </cell>
        </row>
        <row r="241">
          <cell r="AA241">
            <v>0</v>
          </cell>
          <cell r="BC241">
            <v>477.1281429999998</v>
          </cell>
          <cell r="BD241">
            <v>335.69904299999814</v>
          </cell>
        </row>
        <row r="242">
          <cell r="AA242">
            <v>0</v>
          </cell>
          <cell r="BC242">
            <v>1041.6686999999995</v>
          </cell>
          <cell r="BD242">
            <v>1041.5221999999997</v>
          </cell>
        </row>
        <row r="243">
          <cell r="AA243">
            <v>0</v>
          </cell>
          <cell r="BC243">
            <v>-1642.2865999999985</v>
          </cell>
          <cell r="BD243">
            <v>-2453.2029999999982</v>
          </cell>
        </row>
        <row r="244">
          <cell r="AA244">
            <v>0</v>
          </cell>
          <cell r="BC244">
            <v>-71.377399999999739</v>
          </cell>
          <cell r="BD244">
            <v>-85.38869999999892</v>
          </cell>
        </row>
        <row r="245">
          <cell r="AA245">
            <v>0</v>
          </cell>
          <cell r="BC245">
            <v>1201.5273999999988</v>
          </cell>
          <cell r="BD245">
            <v>-2400.1801999999989</v>
          </cell>
        </row>
        <row r="246">
          <cell r="AA246">
            <v>0</v>
          </cell>
          <cell r="BC246">
            <v>2305.3562000000002</v>
          </cell>
          <cell r="BD246">
            <v>483.17830000000095</v>
          </cell>
        </row>
        <row r="247">
          <cell r="AA247">
            <v>0</v>
          </cell>
          <cell r="BC247">
            <v>187.8814000000001</v>
          </cell>
          <cell r="BD247">
            <v>187.8814000000001</v>
          </cell>
        </row>
        <row r="248">
          <cell r="AA248">
            <v>0</v>
          </cell>
          <cell r="BC248">
            <v>3859.6124000000004</v>
          </cell>
          <cell r="BD248">
            <v>3158.6854000000035</v>
          </cell>
        </row>
        <row r="249">
          <cell r="AA249">
            <v>0</v>
          </cell>
          <cell r="BC249">
            <v>-200.43660000000011</v>
          </cell>
          <cell r="BD249">
            <v>-288.46070000000032</v>
          </cell>
        </row>
        <row r="250">
          <cell r="AA250">
            <v>5000</v>
          </cell>
          <cell r="BC250">
            <v>736.33860000000345</v>
          </cell>
          <cell r="BD250">
            <v>4903.9236000000028</v>
          </cell>
        </row>
        <row r="251">
          <cell r="AA251">
            <v>0</v>
          </cell>
          <cell r="BC251">
            <v>144.7574000000001</v>
          </cell>
          <cell r="BD251">
            <v>144.61090000000007</v>
          </cell>
        </row>
        <row r="252">
          <cell r="AA252">
            <v>0</v>
          </cell>
          <cell r="BC252">
            <v>-1.1764000000000272</v>
          </cell>
          <cell r="BD252">
            <v>-5.9350000000000467</v>
          </cell>
        </row>
        <row r="253">
          <cell r="AA253">
            <v>0</v>
          </cell>
          <cell r="BC253">
            <v>267.04000000000161</v>
          </cell>
          <cell r="BD253">
            <v>-941.4172999999987</v>
          </cell>
        </row>
        <row r="254">
          <cell r="AA254">
            <v>0</v>
          </cell>
          <cell r="BC254">
            <v>1497.6835900000003</v>
          </cell>
          <cell r="BD254">
            <v>1260.3191900000006</v>
          </cell>
        </row>
        <row r="255">
          <cell r="AA255">
            <v>0</v>
          </cell>
          <cell r="BC255">
            <v>1217.3045999999988</v>
          </cell>
          <cell r="BD255">
            <v>627.92800000000068</v>
          </cell>
        </row>
        <row r="256">
          <cell r="AA256">
            <v>0</v>
          </cell>
          <cell r="BC256">
            <v>-62985.778899999998</v>
          </cell>
          <cell r="BD256">
            <v>-64314.737599999986</v>
          </cell>
        </row>
        <row r="257">
          <cell r="AA257">
            <v>0</v>
          </cell>
          <cell r="BC257">
            <v>-46.688299999999685</v>
          </cell>
          <cell r="BD257">
            <v>-146.65799999999987</v>
          </cell>
        </row>
        <row r="258">
          <cell r="AA258">
            <v>0</v>
          </cell>
          <cell r="BC258">
            <v>-358.74210000000249</v>
          </cell>
          <cell r="BD258">
            <v>-751.8207000000026</v>
          </cell>
        </row>
        <row r="259">
          <cell r="AA259">
            <v>0</v>
          </cell>
          <cell r="BC259">
            <v>-694.02100000000019</v>
          </cell>
          <cell r="BD259">
            <v>-1320.3223000000005</v>
          </cell>
        </row>
        <row r="260">
          <cell r="AA260">
            <v>0</v>
          </cell>
          <cell r="BC260">
            <v>-355.0701999999992</v>
          </cell>
          <cell r="BD260">
            <v>-1212.7977999999991</v>
          </cell>
        </row>
        <row r="261">
          <cell r="AA261">
            <v>0</v>
          </cell>
          <cell r="BC261">
            <v>13177.042499999996</v>
          </cell>
          <cell r="BD261">
            <v>13176.271099999996</v>
          </cell>
        </row>
        <row r="262">
          <cell r="AA262">
            <v>0</v>
          </cell>
          <cell r="BC262">
            <v>-13062.818400000002</v>
          </cell>
          <cell r="BD262">
            <v>-14475.080799999996</v>
          </cell>
        </row>
        <row r="263">
          <cell r="AA263">
            <v>0</v>
          </cell>
          <cell r="BC263">
            <v>-6.3800000000298951E-2</v>
          </cell>
          <cell r="BD263">
            <v>-588.74070000000029</v>
          </cell>
        </row>
        <row r="264">
          <cell r="AA264">
            <v>0</v>
          </cell>
          <cell r="BC264">
            <v>39.005400000000449</v>
          </cell>
          <cell r="BD264">
            <v>-346.79310000000004</v>
          </cell>
        </row>
        <row r="265">
          <cell r="AA265">
            <v>0</v>
          </cell>
          <cell r="BC265">
            <v>49.185399999999561</v>
          </cell>
          <cell r="BD265">
            <v>-154.03300000000024</v>
          </cell>
        </row>
        <row r="266">
          <cell r="AA266">
            <v>0</v>
          </cell>
          <cell r="BC266">
            <v>189.72869999999944</v>
          </cell>
          <cell r="BD266">
            <v>53.081399999999348</v>
          </cell>
        </row>
        <row r="267">
          <cell r="AA267">
            <v>0</v>
          </cell>
          <cell r="BC267">
            <v>-170.56160000000136</v>
          </cell>
          <cell r="BD267">
            <v>-938.41759999999977</v>
          </cell>
        </row>
        <row r="268">
          <cell r="AA268">
            <v>0</v>
          </cell>
          <cell r="BC268">
            <v>36.29490000000267</v>
          </cell>
          <cell r="BD268">
            <v>-392.936699999994</v>
          </cell>
        </row>
        <row r="269">
          <cell r="AA269">
            <v>0</v>
          </cell>
          <cell r="BC269">
            <v>-8160.9842999999992</v>
          </cell>
          <cell r="BD269">
            <v>-9585.7343999999994</v>
          </cell>
        </row>
        <row r="270">
          <cell r="AA270">
            <v>0</v>
          </cell>
          <cell r="BC270">
            <v>17.008699999999976</v>
          </cell>
          <cell r="BD270">
            <v>-387.63510000000008</v>
          </cell>
        </row>
        <row r="271">
          <cell r="AA271">
            <v>0</v>
          </cell>
          <cell r="BC271">
            <v>-51.100699999999854</v>
          </cell>
          <cell r="BD271">
            <v>-586.48910000000092</v>
          </cell>
        </row>
        <row r="272">
          <cell r="AA272">
            <v>0</v>
          </cell>
          <cell r="BC272">
            <v>1053.5492000000002</v>
          </cell>
          <cell r="BD272">
            <v>1050.6948000000002</v>
          </cell>
        </row>
        <row r="273">
          <cell r="AA273">
            <v>0</v>
          </cell>
          <cell r="BC273">
            <v>-301.37999999999789</v>
          </cell>
          <cell r="BD273">
            <v>-1021.9182999999973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писок"/>
      <sheetName val="Лист2"/>
      <sheetName val="Лист3"/>
      <sheetName val="Поповой"/>
      <sheetName val="Счетчики"/>
      <sheetName val="ДОЛГИ"/>
      <sheetName val="Пспорт счет"/>
      <sheetName val="Перерасчет"/>
      <sheetName val="запросы"/>
      <sheetName val="Тек ввод мес"/>
      <sheetName val="Динам оплаты"/>
      <sheetName val="АЛФАВИТ"/>
    </sheetNames>
    <sheetDataSet>
      <sheetData sheetId="0"/>
      <sheetData sheetId="1"/>
      <sheetData sheetId="2">
        <row r="7">
          <cell r="AA7" t="str">
            <v>май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341"/>
  <sheetViews>
    <sheetView topLeftCell="F1" zoomScale="89" zoomScaleNormal="89" workbookViewId="0">
      <pane ySplit="8" topLeftCell="A14" activePane="bottomLeft" state="frozen"/>
      <selection activeCell="A4" sqref="A4"/>
      <selection pane="bottomLeft" activeCell="F1" sqref="A1:XFD1048576"/>
    </sheetView>
  </sheetViews>
  <sheetFormatPr defaultColWidth="13.28515625" defaultRowHeight="15"/>
  <cols>
    <col min="1" max="1" width="14.85546875" style="18" customWidth="1"/>
    <col min="11" max="11" width="13.85546875" bestFit="1" customWidth="1"/>
    <col min="16" max="16" width="0" hidden="1" customWidth="1"/>
  </cols>
  <sheetData>
    <row r="1" spans="1:20" ht="36" customHeight="1">
      <c r="A1" s="5"/>
      <c r="J1" s="14">
        <f>SUM(J9:J274)</f>
        <v>51872.458000000006</v>
      </c>
      <c r="K1" s="14">
        <f>SUM(K9:K274)</f>
        <v>-207789.3440509002</v>
      </c>
      <c r="L1" s="14">
        <f>SUM(L9:L274)</f>
        <v>99850.11</v>
      </c>
      <c r="M1" s="14">
        <f>SUM(M9:M287)</f>
        <v>192118.02461999995</v>
      </c>
      <c r="N1" s="14">
        <f>SUM(N9:N287)</f>
        <v>32471.327510000014</v>
      </c>
      <c r="O1" s="14">
        <f>SUM(O9:O274)</f>
        <v>224589.3521299999</v>
      </c>
      <c r="P1" s="14">
        <f>SUM(P9:P274)</f>
        <v>0</v>
      </c>
      <c r="Q1" s="14">
        <f>SUM(Q9:Q274)</f>
        <v>-332528.58618090005</v>
      </c>
      <c r="R1" s="14">
        <f>SUM(R9:R274)</f>
        <v>-335883.61518089997</v>
      </c>
      <c r="S1" s="14"/>
      <c r="T1" s="14"/>
    </row>
    <row r="2" spans="1:20" ht="15.75" thickBot="1">
      <c r="A2" s="6"/>
    </row>
    <row r="3" spans="1:20" ht="52.5" thickBot="1">
      <c r="A3" s="2"/>
      <c r="B3" s="1"/>
      <c r="E3" s="1"/>
      <c r="K3" s="13"/>
      <c r="L3" s="15" t="s">
        <v>253</v>
      </c>
      <c r="Q3" s="13" t="s">
        <v>252</v>
      </c>
      <c r="R3" s="51"/>
      <c r="S3" s="51"/>
    </row>
    <row r="4" spans="1:20">
      <c r="A4" s="2"/>
      <c r="B4" s="1"/>
      <c r="E4" s="1"/>
      <c r="K4" s="12"/>
      <c r="L4" s="12"/>
      <c r="O4" s="12"/>
      <c r="P4" s="12"/>
      <c r="Q4" s="12"/>
      <c r="R4" s="12"/>
      <c r="S4" s="12"/>
    </row>
    <row r="5" spans="1:20" ht="15.75" thickBot="1">
      <c r="A5" s="7"/>
      <c r="J5" s="11"/>
      <c r="L5" s="16"/>
      <c r="M5" s="11">
        <v>6.18</v>
      </c>
      <c r="N5" s="11">
        <v>2.29</v>
      </c>
    </row>
    <row r="6" spans="1:20" ht="15.75" customHeight="1" thickBot="1">
      <c r="A6" s="27">
        <f>F6</f>
        <v>43613</v>
      </c>
      <c r="B6" s="28"/>
      <c r="C6" s="26">
        <v>43581</v>
      </c>
      <c r="D6" s="29"/>
      <c r="E6" s="28"/>
      <c r="F6" s="26">
        <v>43613</v>
      </c>
      <c r="G6" s="29"/>
      <c r="H6" s="57" t="s">
        <v>255</v>
      </c>
      <c r="I6" s="57"/>
      <c r="J6" s="58"/>
      <c r="K6" s="64" t="s">
        <v>262</v>
      </c>
      <c r="L6" s="60" t="s">
        <v>256</v>
      </c>
      <c r="M6" s="62" t="s">
        <v>257</v>
      </c>
      <c r="N6" s="63"/>
      <c r="O6" s="63"/>
      <c r="P6" s="31" t="s">
        <v>273</v>
      </c>
      <c r="Q6" s="55" t="s">
        <v>284</v>
      </c>
      <c r="R6" s="43"/>
      <c r="S6" s="43"/>
      <c r="T6" s="45">
        <f>A6</f>
        <v>43613</v>
      </c>
    </row>
    <row r="7" spans="1:20" ht="18" customHeight="1" thickBot="1">
      <c r="A7" s="25" t="s">
        <v>287</v>
      </c>
      <c r="B7" s="52" t="s">
        <v>254</v>
      </c>
      <c r="C7" s="53"/>
      <c r="D7" s="54"/>
      <c r="E7" s="52" t="s">
        <v>254</v>
      </c>
      <c r="F7" s="53"/>
      <c r="G7" s="54"/>
      <c r="H7" s="59" t="s">
        <v>254</v>
      </c>
      <c r="I7" s="57"/>
      <c r="J7" s="58"/>
      <c r="K7" s="65"/>
      <c r="L7" s="61"/>
      <c r="M7" s="62" t="s">
        <v>258</v>
      </c>
      <c r="N7" s="63"/>
      <c r="O7" s="63"/>
      <c r="P7" s="32" t="s">
        <v>274</v>
      </c>
      <c r="Q7" s="56"/>
      <c r="R7" s="44"/>
      <c r="S7" s="44"/>
      <c r="T7" s="46" t="str">
        <f>A7</f>
        <v>2019г</v>
      </c>
    </row>
    <row r="8" spans="1:20" ht="16.5" customHeight="1" thickBot="1">
      <c r="A8" s="19" t="s">
        <v>263</v>
      </c>
      <c r="B8" s="3" t="s">
        <v>0</v>
      </c>
      <c r="C8" s="3" t="s">
        <v>1</v>
      </c>
      <c r="D8" s="3" t="s">
        <v>2</v>
      </c>
      <c r="E8" s="3" t="s">
        <v>0</v>
      </c>
      <c r="F8" s="3" t="s">
        <v>1</v>
      </c>
      <c r="G8" s="3" t="s">
        <v>2</v>
      </c>
      <c r="H8" s="3" t="s">
        <v>0</v>
      </c>
      <c r="I8" s="3" t="s">
        <v>1</v>
      </c>
      <c r="J8" s="17" t="s">
        <v>261</v>
      </c>
      <c r="K8" s="20">
        <f>C6</f>
        <v>43581</v>
      </c>
      <c r="L8" s="33">
        <f>F6</f>
        <v>43613</v>
      </c>
      <c r="M8" s="21" t="s">
        <v>259</v>
      </c>
      <c r="N8" s="21" t="s">
        <v>260</v>
      </c>
      <c r="O8" s="21" t="s">
        <v>261</v>
      </c>
      <c r="P8" s="30" t="s">
        <v>275</v>
      </c>
      <c r="Q8" s="20">
        <f>F6</f>
        <v>43613</v>
      </c>
      <c r="R8" s="20"/>
      <c r="S8" s="20"/>
      <c r="T8" s="42" t="s">
        <v>288</v>
      </c>
    </row>
    <row r="9" spans="1:20">
      <c r="A9" s="38" t="s">
        <v>3</v>
      </c>
      <c r="B9" s="39">
        <v>1431.57</v>
      </c>
      <c r="C9" s="39">
        <v>384.64</v>
      </c>
      <c r="D9" s="39">
        <v>1816.22</v>
      </c>
      <c r="E9" s="40">
        <v>1654.13</v>
      </c>
      <c r="F9" s="40">
        <v>459.33</v>
      </c>
      <c r="G9" s="40">
        <v>2113.46</v>
      </c>
      <c r="H9" s="40">
        <f>E9-B9</f>
        <v>222.56000000000017</v>
      </c>
      <c r="I9" s="40">
        <f>F9-C9</f>
        <v>74.69</v>
      </c>
      <c r="J9" s="40">
        <f>G9-D9</f>
        <v>297.24</v>
      </c>
      <c r="K9" s="41">
        <f>[1]Оплата!BC8</f>
        <v>-1910.1309999999994</v>
      </c>
      <c r="L9" s="41">
        <f>[1]Оплата!AA8</f>
        <v>0</v>
      </c>
      <c r="M9" s="41">
        <f t="shared" ref="M9:M40" si="0">H9*M$5</f>
        <v>1375.420800000001</v>
      </c>
      <c r="N9" s="41">
        <f t="shared" ref="N9:N40" si="1">I9*N$5</f>
        <v>171.0401</v>
      </c>
      <c r="O9" s="38">
        <f>SUM(M9:N9)</f>
        <v>1546.4609000000009</v>
      </c>
      <c r="P9" s="38"/>
      <c r="Q9" s="41">
        <f t="shared" ref="Q9:Q15" si="2">K9-O9+L9+P9</f>
        <v>-3456.5919000000004</v>
      </c>
      <c r="R9" s="41">
        <f>[1]Оплата!BD8</f>
        <v>-3456.5919000000004</v>
      </c>
      <c r="S9" s="41" t="str">
        <f>IF(Q9=R9,"",1)</f>
        <v/>
      </c>
      <c r="T9" s="41" t="str">
        <f>A9</f>
        <v xml:space="preserve">№002 </v>
      </c>
    </row>
    <row r="10" spans="1:20">
      <c r="A10" s="12" t="s">
        <v>4</v>
      </c>
      <c r="B10" s="36">
        <v>4018.35</v>
      </c>
      <c r="C10" s="36">
        <v>1529.1200000000001</v>
      </c>
      <c r="D10" s="36">
        <v>5547.4800000000005</v>
      </c>
      <c r="E10" s="9">
        <v>4237.2300000000005</v>
      </c>
      <c r="F10" s="9">
        <v>1692.38</v>
      </c>
      <c r="G10" s="9">
        <v>5929.62</v>
      </c>
      <c r="H10" s="10">
        <f t="shared" ref="H10:H73" si="3">E10-B10</f>
        <v>218.88000000000056</v>
      </c>
      <c r="I10" s="10">
        <f t="shared" ref="I10:I73" si="4">F10-C10</f>
        <v>163.26</v>
      </c>
      <c r="J10" s="10">
        <f t="shared" ref="J10:J73" si="5">G10-D10</f>
        <v>382.13999999999942</v>
      </c>
      <c r="K10" s="14">
        <f>[1]Оплата!BC9</f>
        <v>-503.19059999999973</v>
      </c>
      <c r="L10" s="14">
        <f>[1]Оплата!AA9</f>
        <v>600</v>
      </c>
      <c r="M10" s="14">
        <f t="shared" si="0"/>
        <v>1352.6784000000034</v>
      </c>
      <c r="N10" s="14">
        <f t="shared" si="1"/>
        <v>373.86539999999997</v>
      </c>
      <c r="O10" s="12">
        <f>SUM(M10:N10)</f>
        <v>1726.5438000000033</v>
      </c>
      <c r="P10" s="12"/>
      <c r="Q10" s="14">
        <f t="shared" si="2"/>
        <v>-1629.734400000003</v>
      </c>
      <c r="R10" s="41">
        <f>[1]Оплата!BD9</f>
        <v>-1629.734400000003</v>
      </c>
      <c r="S10" s="41" t="str">
        <f t="shared" ref="S10:S73" si="6">IF(Q10=R10,"",1)</f>
        <v/>
      </c>
      <c r="T10" s="14" t="str">
        <f t="shared" ref="T10:T73" si="7">A10</f>
        <v xml:space="preserve">№003 </v>
      </c>
    </row>
    <row r="11" spans="1:20">
      <c r="A11" s="38" t="s">
        <v>5</v>
      </c>
      <c r="B11" s="39">
        <v>4184.91</v>
      </c>
      <c r="C11" s="39">
        <v>1629.29</v>
      </c>
      <c r="D11" s="39">
        <v>5814.2</v>
      </c>
      <c r="E11" s="40">
        <v>4349.9800000000005</v>
      </c>
      <c r="F11" s="40">
        <v>1673.63</v>
      </c>
      <c r="G11" s="40">
        <v>6023.62</v>
      </c>
      <c r="H11" s="40">
        <f t="shared" si="3"/>
        <v>165.07000000000062</v>
      </c>
      <c r="I11" s="40">
        <f t="shared" si="4"/>
        <v>44.340000000000146</v>
      </c>
      <c r="J11" s="40">
        <f t="shared" si="5"/>
        <v>209.42000000000007</v>
      </c>
      <c r="K11" s="41">
        <f>[1]Оплата!BC10</f>
        <v>62.936100000001062</v>
      </c>
      <c r="L11" s="41">
        <f>[1]Оплата!AA10</f>
        <v>0</v>
      </c>
      <c r="M11" s="41">
        <f t="shared" si="0"/>
        <v>1020.1326000000038</v>
      </c>
      <c r="N11" s="41">
        <f t="shared" si="1"/>
        <v>101.53860000000033</v>
      </c>
      <c r="O11" s="38">
        <f t="shared" ref="O11:O73" si="8">SUM(M11:N11)</f>
        <v>1121.6712000000041</v>
      </c>
      <c r="P11" s="38"/>
      <c r="Q11" s="41">
        <f t="shared" si="2"/>
        <v>-1058.7351000000031</v>
      </c>
      <c r="R11" s="41">
        <f>[1]Оплата!BD10</f>
        <v>-1058.7351000000031</v>
      </c>
      <c r="S11" s="41" t="str">
        <f t="shared" si="6"/>
        <v/>
      </c>
      <c r="T11" s="41" t="str">
        <f t="shared" si="7"/>
        <v xml:space="preserve">№004 </v>
      </c>
    </row>
    <row r="12" spans="1:20">
      <c r="A12" s="12" t="s">
        <v>6</v>
      </c>
      <c r="B12" s="36">
        <v>699.45</v>
      </c>
      <c r="C12" s="36">
        <v>1334.64</v>
      </c>
      <c r="D12" s="36">
        <v>2034.22</v>
      </c>
      <c r="E12" s="9">
        <v>708.04</v>
      </c>
      <c r="F12" s="9">
        <v>1338.41</v>
      </c>
      <c r="G12" s="9">
        <v>2046.5900000000001</v>
      </c>
      <c r="H12" s="10">
        <f t="shared" si="3"/>
        <v>8.5899999999999181</v>
      </c>
      <c r="I12" s="10">
        <f t="shared" si="4"/>
        <v>3.7699999999999818</v>
      </c>
      <c r="J12" s="10">
        <f t="shared" si="5"/>
        <v>12.370000000000118</v>
      </c>
      <c r="K12" s="14">
        <f>[1]Оплата!BC11</f>
        <v>-224.96310000000059</v>
      </c>
      <c r="L12" s="14">
        <f>[1]Оплата!AA11</f>
        <v>0</v>
      </c>
      <c r="M12" s="14">
        <f t="shared" si="0"/>
        <v>53.086199999999494</v>
      </c>
      <c r="N12" s="14">
        <f t="shared" si="1"/>
        <v>8.6332999999999593</v>
      </c>
      <c r="O12" s="12">
        <f t="shared" si="8"/>
        <v>61.719499999999456</v>
      </c>
      <c r="P12" s="12"/>
      <c r="Q12" s="14">
        <f t="shared" si="2"/>
        <v>-286.68260000000004</v>
      </c>
      <c r="R12" s="41">
        <f>[1]Оплата!BD11</f>
        <v>-286.68260000000004</v>
      </c>
      <c r="S12" s="41" t="str">
        <f t="shared" si="6"/>
        <v/>
      </c>
      <c r="T12" s="14" t="str">
        <f t="shared" si="7"/>
        <v xml:space="preserve">№005 </v>
      </c>
    </row>
    <row r="13" spans="1:20">
      <c r="A13" s="38" t="s">
        <v>7</v>
      </c>
      <c r="B13" s="39">
        <v>1792.76</v>
      </c>
      <c r="C13" s="39">
        <v>834.92000000000007</v>
      </c>
      <c r="D13" s="39">
        <v>2627.69</v>
      </c>
      <c r="E13" s="40">
        <v>1792.76</v>
      </c>
      <c r="F13" s="40">
        <v>834.92000000000007</v>
      </c>
      <c r="G13" s="40">
        <v>2627.69</v>
      </c>
      <c r="H13" s="40">
        <f t="shared" si="3"/>
        <v>0</v>
      </c>
      <c r="I13" s="40">
        <f t="shared" si="4"/>
        <v>0</v>
      </c>
      <c r="J13" s="40">
        <f t="shared" si="5"/>
        <v>0</v>
      </c>
      <c r="K13" s="41">
        <f>[1]Оплата!BC12</f>
        <v>-859.89630000000011</v>
      </c>
      <c r="L13" s="41">
        <f>[1]Оплата!AA12</f>
        <v>0</v>
      </c>
      <c r="M13" s="41">
        <f t="shared" si="0"/>
        <v>0</v>
      </c>
      <c r="N13" s="41">
        <f t="shared" si="1"/>
        <v>0</v>
      </c>
      <c r="O13" s="38">
        <f t="shared" si="8"/>
        <v>0</v>
      </c>
      <c r="P13" s="38"/>
      <c r="Q13" s="41">
        <f t="shared" si="2"/>
        <v>-859.89630000000011</v>
      </c>
      <c r="R13" s="41">
        <f>[1]Оплата!BD12</f>
        <v>-859.89630000000011</v>
      </c>
      <c r="S13" s="41" t="str">
        <f t="shared" si="6"/>
        <v/>
      </c>
      <c r="T13" s="41" t="str">
        <f t="shared" si="7"/>
        <v xml:space="preserve">№006 </v>
      </c>
    </row>
    <row r="14" spans="1:20">
      <c r="A14" s="12" t="s">
        <v>8</v>
      </c>
      <c r="B14" s="36">
        <v>2819.09</v>
      </c>
      <c r="C14" s="36">
        <v>1746.02</v>
      </c>
      <c r="D14" s="36">
        <v>4565.12</v>
      </c>
      <c r="E14" s="9">
        <v>2950.9700000000003</v>
      </c>
      <c r="F14" s="9">
        <v>1804.05</v>
      </c>
      <c r="G14" s="9">
        <v>4755.03</v>
      </c>
      <c r="H14" s="10">
        <f t="shared" si="3"/>
        <v>131.88000000000011</v>
      </c>
      <c r="I14" s="10">
        <f t="shared" si="4"/>
        <v>58.029999999999973</v>
      </c>
      <c r="J14" s="10">
        <f t="shared" si="5"/>
        <v>189.90999999999985</v>
      </c>
      <c r="K14" s="14">
        <f>[1]Оплата!BC13</f>
        <v>-2029.8848000000005</v>
      </c>
      <c r="L14" s="14">
        <f>[1]Оплата!AA13</f>
        <v>0</v>
      </c>
      <c r="M14" s="14">
        <f t="shared" si="0"/>
        <v>815.01840000000061</v>
      </c>
      <c r="N14" s="14">
        <f t="shared" si="1"/>
        <v>132.88869999999994</v>
      </c>
      <c r="O14" s="12">
        <f t="shared" si="8"/>
        <v>947.90710000000058</v>
      </c>
      <c r="P14" s="12"/>
      <c r="Q14" s="14">
        <f t="shared" si="2"/>
        <v>-2977.7919000000011</v>
      </c>
      <c r="R14" s="41">
        <f>[1]Оплата!BD13</f>
        <v>-2977.7919000000011</v>
      </c>
      <c r="S14" s="41" t="str">
        <f t="shared" si="6"/>
        <v/>
      </c>
      <c r="T14" s="14" t="str">
        <f t="shared" si="7"/>
        <v xml:space="preserve">№007 </v>
      </c>
    </row>
    <row r="15" spans="1:20">
      <c r="A15" s="38" t="s">
        <v>9</v>
      </c>
      <c r="B15" s="39">
        <v>1675.02</v>
      </c>
      <c r="C15" s="39">
        <v>345.19</v>
      </c>
      <c r="D15" s="39">
        <v>2020.22</v>
      </c>
      <c r="E15" s="40">
        <v>1675.26</v>
      </c>
      <c r="F15" s="40">
        <v>345.19</v>
      </c>
      <c r="G15" s="40">
        <v>2020.46</v>
      </c>
      <c r="H15" s="40">
        <f t="shared" si="3"/>
        <v>0.24000000000000909</v>
      </c>
      <c r="I15" s="40">
        <f t="shared" si="4"/>
        <v>0</v>
      </c>
      <c r="J15" s="40">
        <f t="shared" si="5"/>
        <v>0.24000000000000909</v>
      </c>
      <c r="K15" s="41">
        <f>[1]Оплата!BC14</f>
        <v>-475.81690000000032</v>
      </c>
      <c r="L15" s="41">
        <f>[1]Оплата!AA14</f>
        <v>0</v>
      </c>
      <c r="M15" s="41">
        <f t="shared" si="0"/>
        <v>1.483200000000056</v>
      </c>
      <c r="N15" s="41">
        <f t="shared" si="1"/>
        <v>0</v>
      </c>
      <c r="O15" s="38">
        <f t="shared" si="8"/>
        <v>1.483200000000056</v>
      </c>
      <c r="P15" s="38"/>
      <c r="Q15" s="41">
        <f t="shared" si="2"/>
        <v>-477.30010000000038</v>
      </c>
      <c r="R15" s="41">
        <f>[1]Оплата!BD14</f>
        <v>-477.30010000000038</v>
      </c>
      <c r="S15" s="41" t="str">
        <f t="shared" si="6"/>
        <v/>
      </c>
      <c r="T15" s="41" t="str">
        <f t="shared" si="7"/>
        <v xml:space="preserve">№008 </v>
      </c>
    </row>
    <row r="16" spans="1:20">
      <c r="A16" s="35" t="s">
        <v>10</v>
      </c>
      <c r="H16" s="10"/>
      <c r="I16" s="10"/>
      <c r="J16" s="10"/>
      <c r="K16" s="14">
        <f>[1]Оплата!BC15</f>
        <v>153.49530000000289</v>
      </c>
      <c r="L16" s="14">
        <f>[1]Оплата!AA15</f>
        <v>0</v>
      </c>
      <c r="M16" s="14">
        <f t="shared" si="0"/>
        <v>0</v>
      </c>
      <c r="N16" s="14">
        <f t="shared" si="1"/>
        <v>0</v>
      </c>
      <c r="O16" s="12">
        <f t="shared" si="8"/>
        <v>0</v>
      </c>
      <c r="P16" s="12" t="s">
        <v>283</v>
      </c>
      <c r="Q16" s="14">
        <f>K16-O16+L16</f>
        <v>153.49530000000289</v>
      </c>
      <c r="R16" s="41">
        <f>[1]Оплата!BD15</f>
        <v>153.49530000000289</v>
      </c>
      <c r="S16" s="41" t="str">
        <f t="shared" si="6"/>
        <v/>
      </c>
      <c r="T16" s="14" t="str">
        <f t="shared" si="7"/>
        <v xml:space="preserve">№009 </v>
      </c>
    </row>
    <row r="17" spans="1:20">
      <c r="A17" s="38" t="s">
        <v>11</v>
      </c>
      <c r="B17" s="39">
        <v>3205.09</v>
      </c>
      <c r="C17" s="39">
        <v>1875.89</v>
      </c>
      <c r="D17" s="39">
        <v>5080.99</v>
      </c>
      <c r="E17" s="40">
        <v>3287.96</v>
      </c>
      <c r="F17" s="40">
        <v>1982.39</v>
      </c>
      <c r="G17" s="40">
        <v>5270.35</v>
      </c>
      <c r="H17" s="40">
        <f t="shared" si="3"/>
        <v>82.869999999999891</v>
      </c>
      <c r="I17" s="40">
        <f t="shared" si="4"/>
        <v>106.5</v>
      </c>
      <c r="J17" s="40">
        <f t="shared" si="5"/>
        <v>189.36000000000058</v>
      </c>
      <c r="K17" s="41">
        <f>[1]Оплата!BC16</f>
        <v>82.340999999998729</v>
      </c>
      <c r="L17" s="41">
        <f>[1]Оплата!AA16</f>
        <v>0</v>
      </c>
      <c r="M17" s="41">
        <f t="shared" si="0"/>
        <v>512.13659999999925</v>
      </c>
      <c r="N17" s="41">
        <f t="shared" si="1"/>
        <v>243.88499999999999</v>
      </c>
      <c r="O17" s="38">
        <f t="shared" si="8"/>
        <v>756.02159999999924</v>
      </c>
      <c r="P17" s="38"/>
      <c r="Q17" s="41">
        <f t="shared" ref="Q17:Q48" si="9">K17-O17+L17+P17</f>
        <v>-673.68060000000048</v>
      </c>
      <c r="R17" s="41">
        <f>[1]Оплата!BD16</f>
        <v>-673.68060000000048</v>
      </c>
      <c r="S17" s="41" t="str">
        <f t="shared" si="6"/>
        <v/>
      </c>
      <c r="T17" s="41" t="str">
        <f t="shared" si="7"/>
        <v xml:space="preserve">№009а </v>
      </c>
    </row>
    <row r="18" spans="1:20">
      <c r="A18" s="12" t="s">
        <v>12</v>
      </c>
      <c r="B18" s="36">
        <v>972.52</v>
      </c>
      <c r="C18" s="36">
        <v>675.87</v>
      </c>
      <c r="D18" s="36">
        <v>1648.41</v>
      </c>
      <c r="E18" s="9">
        <v>986.15</v>
      </c>
      <c r="F18" s="9">
        <v>681.04</v>
      </c>
      <c r="G18" s="9">
        <v>1667.21</v>
      </c>
      <c r="H18" s="10">
        <f t="shared" si="3"/>
        <v>13.629999999999995</v>
      </c>
      <c r="I18" s="10">
        <f t="shared" si="4"/>
        <v>5.1699999999999591</v>
      </c>
      <c r="J18" s="10">
        <f t="shared" si="5"/>
        <v>18.799999999999955</v>
      </c>
      <c r="K18" s="14">
        <f>[1]Оплата!BC17</f>
        <v>2532.6692000000003</v>
      </c>
      <c r="L18" s="14">
        <f>[1]Оплата!AA17</f>
        <v>0</v>
      </c>
      <c r="M18" s="14">
        <f t="shared" si="0"/>
        <v>84.233399999999975</v>
      </c>
      <c r="N18" s="14">
        <f t="shared" si="1"/>
        <v>11.839299999999907</v>
      </c>
      <c r="O18" s="12">
        <f t="shared" si="8"/>
        <v>96.072699999999884</v>
      </c>
      <c r="P18" s="12"/>
      <c r="Q18" s="14">
        <f t="shared" si="9"/>
        <v>2436.5965000000006</v>
      </c>
      <c r="R18" s="41">
        <f>[1]Оплата!BD17</f>
        <v>2436.5965000000006</v>
      </c>
      <c r="S18" s="41" t="str">
        <f t="shared" si="6"/>
        <v/>
      </c>
      <c r="T18" s="14" t="str">
        <f t="shared" si="7"/>
        <v>№010</v>
      </c>
    </row>
    <row r="19" spans="1:20">
      <c r="A19" s="38" t="s">
        <v>13</v>
      </c>
      <c r="B19" s="39">
        <v>2543.88</v>
      </c>
      <c r="C19" s="39">
        <v>440.33</v>
      </c>
      <c r="D19" s="39">
        <v>2984.23</v>
      </c>
      <c r="E19" s="40">
        <v>2543.88</v>
      </c>
      <c r="F19" s="40">
        <v>440.33</v>
      </c>
      <c r="G19" s="40">
        <v>2984.23</v>
      </c>
      <c r="H19" s="40">
        <f t="shared" si="3"/>
        <v>0</v>
      </c>
      <c r="I19" s="40">
        <f t="shared" si="4"/>
        <v>0</v>
      </c>
      <c r="J19" s="40">
        <f t="shared" si="5"/>
        <v>0</v>
      </c>
      <c r="K19" s="41">
        <f>[1]Оплата!BC18</f>
        <v>2310.2801999999988</v>
      </c>
      <c r="L19" s="41">
        <f>[1]Оплата!AA18</f>
        <v>0</v>
      </c>
      <c r="M19" s="41">
        <f t="shared" si="0"/>
        <v>0</v>
      </c>
      <c r="N19" s="41">
        <f t="shared" si="1"/>
        <v>0</v>
      </c>
      <c r="O19" s="38">
        <f t="shared" si="8"/>
        <v>0</v>
      </c>
      <c r="P19" s="38"/>
      <c r="Q19" s="41">
        <f t="shared" si="9"/>
        <v>2310.2801999999988</v>
      </c>
      <c r="R19" s="41">
        <f>[1]Оплата!BD18</f>
        <v>2310.2801999999988</v>
      </c>
      <c r="S19" s="41" t="str">
        <f t="shared" si="6"/>
        <v/>
      </c>
      <c r="T19" s="41" t="str">
        <f t="shared" si="7"/>
        <v>№011</v>
      </c>
    </row>
    <row r="20" spans="1:20">
      <c r="A20" s="12" t="s">
        <v>265</v>
      </c>
      <c r="B20" s="36">
        <v>561.25</v>
      </c>
      <c r="C20" s="36">
        <v>126.38000000000001</v>
      </c>
      <c r="D20" s="36">
        <v>687.64</v>
      </c>
      <c r="E20" s="9">
        <v>561.49</v>
      </c>
      <c r="F20" s="9">
        <v>126.43</v>
      </c>
      <c r="G20" s="9">
        <v>687.93000000000006</v>
      </c>
      <c r="H20" s="10">
        <f t="shared" si="3"/>
        <v>0.24000000000000909</v>
      </c>
      <c r="I20" s="10">
        <f t="shared" si="4"/>
        <v>4.9999999999997158E-2</v>
      </c>
      <c r="J20" s="10">
        <f t="shared" si="5"/>
        <v>0.29000000000007731</v>
      </c>
      <c r="K20" s="14">
        <f>[1]Оплата!BC19</f>
        <v>13.421699999999889</v>
      </c>
      <c r="L20" s="14">
        <f>[1]Оплата!AA19</f>
        <v>0</v>
      </c>
      <c r="M20" s="14">
        <f t="shared" si="0"/>
        <v>1.483200000000056</v>
      </c>
      <c r="N20" s="14">
        <f t="shared" si="1"/>
        <v>0.1144999999999935</v>
      </c>
      <c r="O20" s="12">
        <f t="shared" si="8"/>
        <v>1.5977000000000494</v>
      </c>
      <c r="P20" s="12"/>
      <c r="Q20" s="14">
        <f t="shared" si="9"/>
        <v>11.82399999999984</v>
      </c>
      <c r="R20" s="41">
        <f>[1]Оплата!BD19</f>
        <v>11.82399999999984</v>
      </c>
      <c r="S20" s="41" t="str">
        <f t="shared" si="6"/>
        <v/>
      </c>
      <c r="T20" s="14" t="str">
        <f t="shared" si="7"/>
        <v xml:space="preserve">№012 </v>
      </c>
    </row>
    <row r="21" spans="1:20">
      <c r="A21" s="38" t="s">
        <v>264</v>
      </c>
      <c r="B21" s="39">
        <v>6.45</v>
      </c>
      <c r="C21" s="39">
        <v>0.8</v>
      </c>
      <c r="D21" s="39">
        <v>7.26</v>
      </c>
      <c r="E21" s="40">
        <v>6.46</v>
      </c>
      <c r="F21" s="40">
        <v>0.8</v>
      </c>
      <c r="G21" s="40">
        <v>7.2700000000000005</v>
      </c>
      <c r="H21" s="40">
        <f t="shared" si="3"/>
        <v>9.9999999999997868E-3</v>
      </c>
      <c r="I21" s="40">
        <f t="shared" si="4"/>
        <v>0</v>
      </c>
      <c r="J21" s="40">
        <f t="shared" si="5"/>
        <v>1.0000000000000675E-2</v>
      </c>
      <c r="K21" s="41">
        <f>[1]Оплата!BC20</f>
        <v>14.131099999999996</v>
      </c>
      <c r="L21" s="41">
        <f>[1]Оплата!AA20</f>
        <v>0</v>
      </c>
      <c r="M21" s="41">
        <f t="shared" si="0"/>
        <v>6.1799999999998682E-2</v>
      </c>
      <c r="N21" s="41">
        <f t="shared" si="1"/>
        <v>0</v>
      </c>
      <c r="O21" s="38">
        <f t="shared" si="8"/>
        <v>6.1799999999998682E-2</v>
      </c>
      <c r="P21" s="38"/>
      <c r="Q21" s="41">
        <f t="shared" si="9"/>
        <v>14.069299999999998</v>
      </c>
      <c r="R21" s="41">
        <f>[1]Оплата!BD20</f>
        <v>14.069299999999998</v>
      </c>
      <c r="S21" s="41" t="str">
        <f t="shared" si="6"/>
        <v/>
      </c>
      <c r="T21" s="41" t="str">
        <f t="shared" si="7"/>
        <v>№012а</v>
      </c>
    </row>
    <row r="22" spans="1:20">
      <c r="A22" s="12" t="s">
        <v>14</v>
      </c>
      <c r="B22" s="36">
        <v>6391.54</v>
      </c>
      <c r="C22" s="36">
        <v>1658.66</v>
      </c>
      <c r="D22" s="36">
        <v>8050.2</v>
      </c>
      <c r="E22" s="9">
        <v>6747.25</v>
      </c>
      <c r="F22" s="9">
        <v>1741.21</v>
      </c>
      <c r="G22" s="9">
        <v>8488.4600000000009</v>
      </c>
      <c r="H22" s="10">
        <f t="shared" si="3"/>
        <v>355.71000000000004</v>
      </c>
      <c r="I22" s="10">
        <f t="shared" si="4"/>
        <v>82.549999999999955</v>
      </c>
      <c r="J22" s="10">
        <f t="shared" si="5"/>
        <v>438.26000000000113</v>
      </c>
      <c r="K22" s="14">
        <f>[1]Оплата!BC21</f>
        <v>-761.771099999998</v>
      </c>
      <c r="L22" s="14">
        <f>[1]Оплата!AA21</f>
        <v>5000</v>
      </c>
      <c r="M22" s="14">
        <f t="shared" si="0"/>
        <v>2198.2878000000001</v>
      </c>
      <c r="N22" s="14">
        <f t="shared" si="1"/>
        <v>189.03949999999989</v>
      </c>
      <c r="O22" s="12">
        <f t="shared" si="8"/>
        <v>2387.3272999999999</v>
      </c>
      <c r="P22" s="12"/>
      <c r="Q22" s="14">
        <f t="shared" si="9"/>
        <v>1850.901600000002</v>
      </c>
      <c r="R22" s="41">
        <f>[1]Оплата!BD21</f>
        <v>1850.901600000002</v>
      </c>
      <c r="S22" s="41" t="str">
        <f t="shared" si="6"/>
        <v/>
      </c>
      <c r="T22" s="14" t="str">
        <f t="shared" si="7"/>
        <v xml:space="preserve">№013 </v>
      </c>
    </row>
    <row r="23" spans="1:20">
      <c r="A23" s="38" t="s">
        <v>15</v>
      </c>
      <c r="B23" s="39">
        <v>2205.58</v>
      </c>
      <c r="C23" s="39">
        <v>7405.72</v>
      </c>
      <c r="D23" s="39">
        <v>9611.35</v>
      </c>
      <c r="E23" s="40">
        <v>2260.7400000000002</v>
      </c>
      <c r="F23" s="40">
        <v>7425.37</v>
      </c>
      <c r="G23" s="40">
        <v>9686.16</v>
      </c>
      <c r="H23" s="40">
        <f t="shared" si="3"/>
        <v>55.160000000000309</v>
      </c>
      <c r="I23" s="40">
        <f t="shared" si="4"/>
        <v>19.649999999999636</v>
      </c>
      <c r="J23" s="40">
        <f t="shared" si="5"/>
        <v>74.809999999999491</v>
      </c>
      <c r="K23" s="41">
        <f>[1]Оплата!BC22</f>
        <v>1.671899999999414</v>
      </c>
      <c r="L23" s="41">
        <f>[1]Оплата!AA22</f>
        <v>0</v>
      </c>
      <c r="M23" s="41">
        <f t="shared" si="0"/>
        <v>340.88880000000188</v>
      </c>
      <c r="N23" s="41">
        <f t="shared" si="1"/>
        <v>44.998499999999169</v>
      </c>
      <c r="O23" s="38">
        <f t="shared" si="8"/>
        <v>385.88730000000106</v>
      </c>
      <c r="P23" s="38"/>
      <c r="Q23" s="41">
        <f t="shared" si="9"/>
        <v>-384.21540000000164</v>
      </c>
      <c r="R23" s="41">
        <f>[1]Оплата!BD22</f>
        <v>-384.21540000000164</v>
      </c>
      <c r="S23" s="41" t="str">
        <f t="shared" si="6"/>
        <v/>
      </c>
      <c r="T23" s="41" t="str">
        <f t="shared" si="7"/>
        <v xml:space="preserve">№014 </v>
      </c>
    </row>
    <row r="24" spans="1:20">
      <c r="A24" s="12" t="s">
        <v>16</v>
      </c>
      <c r="B24" s="36">
        <v>3455.66</v>
      </c>
      <c r="C24" s="36">
        <v>1895.6000000000001</v>
      </c>
      <c r="D24" s="36">
        <v>5351.27</v>
      </c>
      <c r="E24" s="9">
        <v>3457.42</v>
      </c>
      <c r="F24" s="9">
        <v>1895.6000000000001</v>
      </c>
      <c r="G24" s="9">
        <v>5353.02</v>
      </c>
      <c r="H24" s="10">
        <f t="shared" si="3"/>
        <v>1.7600000000002183</v>
      </c>
      <c r="I24" s="10">
        <f t="shared" si="4"/>
        <v>0</v>
      </c>
      <c r="J24" s="10">
        <f t="shared" si="5"/>
        <v>1.75</v>
      </c>
      <c r="K24" s="14">
        <f>[1]Оплата!BC23</f>
        <v>-486.43479999999954</v>
      </c>
      <c r="L24" s="14">
        <f>[1]Оплата!AA23</f>
        <v>0</v>
      </c>
      <c r="M24" s="14">
        <f t="shared" si="0"/>
        <v>10.876800000001348</v>
      </c>
      <c r="N24" s="14">
        <f t="shared" si="1"/>
        <v>0</v>
      </c>
      <c r="O24" s="12">
        <f t="shared" si="8"/>
        <v>10.876800000001348</v>
      </c>
      <c r="P24" s="12"/>
      <c r="Q24" s="14">
        <f t="shared" si="9"/>
        <v>-497.31160000000091</v>
      </c>
      <c r="R24" s="41">
        <f>[1]Оплата!BD23</f>
        <v>-497.31160000000091</v>
      </c>
      <c r="S24" s="41" t="str">
        <f t="shared" si="6"/>
        <v/>
      </c>
      <c r="T24" s="14" t="str">
        <f t="shared" si="7"/>
        <v xml:space="preserve">№015 </v>
      </c>
    </row>
    <row r="25" spans="1:20" ht="12" customHeight="1">
      <c r="A25" s="38" t="s">
        <v>17</v>
      </c>
      <c r="B25" s="39">
        <v>6648.18</v>
      </c>
      <c r="C25" s="39">
        <v>6623.37</v>
      </c>
      <c r="D25" s="39">
        <v>13271.56</v>
      </c>
      <c r="E25" s="40">
        <v>6663.99</v>
      </c>
      <c r="F25" s="40">
        <v>6642.17</v>
      </c>
      <c r="G25" s="40">
        <v>13306.16</v>
      </c>
      <c r="H25" s="40">
        <f t="shared" si="3"/>
        <v>15.809999999999491</v>
      </c>
      <c r="I25" s="40">
        <f t="shared" si="4"/>
        <v>18.800000000000182</v>
      </c>
      <c r="J25" s="40">
        <f t="shared" si="5"/>
        <v>34.600000000000364</v>
      </c>
      <c r="K25" s="41">
        <f>[1]Оплата!BC24</f>
        <v>-5956.2045000000035</v>
      </c>
      <c r="L25" s="41">
        <f>[1]Оплата!AA24</f>
        <v>0</v>
      </c>
      <c r="M25" s="41">
        <f t="shared" si="0"/>
        <v>97.705799999996842</v>
      </c>
      <c r="N25" s="41">
        <f t="shared" si="1"/>
        <v>43.052000000000419</v>
      </c>
      <c r="O25" s="38">
        <f t="shared" si="8"/>
        <v>140.75779999999725</v>
      </c>
      <c r="P25" s="38"/>
      <c r="Q25" s="41">
        <f t="shared" si="9"/>
        <v>-6096.9623000000011</v>
      </c>
      <c r="R25" s="41">
        <f>[1]Оплата!BD24</f>
        <v>-6096.9623000000011</v>
      </c>
      <c r="S25" s="41" t="str">
        <f t="shared" si="6"/>
        <v/>
      </c>
      <c r="T25" s="41" t="str">
        <f t="shared" si="7"/>
        <v xml:space="preserve">№016\17 </v>
      </c>
    </row>
    <row r="26" spans="1:20">
      <c r="A26" s="12" t="s">
        <v>18</v>
      </c>
      <c r="B26" s="36">
        <v>2178.1799999999998</v>
      </c>
      <c r="C26" s="36">
        <v>940.72</v>
      </c>
      <c r="D26" s="36">
        <v>3118.9</v>
      </c>
      <c r="E26" s="9">
        <v>2419.75</v>
      </c>
      <c r="F26" s="9">
        <v>1036.28</v>
      </c>
      <c r="G26" s="9">
        <v>3456.04</v>
      </c>
      <c r="H26" s="10">
        <f t="shared" si="3"/>
        <v>241.57000000000016</v>
      </c>
      <c r="I26" s="10">
        <f t="shared" si="4"/>
        <v>95.559999999999945</v>
      </c>
      <c r="J26" s="10">
        <f t="shared" si="5"/>
        <v>337.13999999999987</v>
      </c>
      <c r="K26" s="14">
        <f>[1]Оплата!BC25</f>
        <v>-10.704699999999093</v>
      </c>
      <c r="L26" s="14">
        <f>[1]Оплата!AA25</f>
        <v>0</v>
      </c>
      <c r="M26" s="14">
        <f t="shared" si="0"/>
        <v>1492.902600000001</v>
      </c>
      <c r="N26" s="14">
        <f t="shared" si="1"/>
        <v>218.83239999999986</v>
      </c>
      <c r="O26" s="12">
        <f t="shared" si="8"/>
        <v>1711.7350000000008</v>
      </c>
      <c r="P26" s="12"/>
      <c r="Q26" s="14">
        <f t="shared" si="9"/>
        <v>-1722.4396999999999</v>
      </c>
      <c r="R26" s="41">
        <f>[1]Оплата!BD25</f>
        <v>-1722.4396999999999</v>
      </c>
      <c r="S26" s="41" t="str">
        <f t="shared" si="6"/>
        <v/>
      </c>
      <c r="T26" s="14" t="str">
        <f t="shared" si="7"/>
        <v xml:space="preserve">№018 </v>
      </c>
    </row>
    <row r="27" spans="1:20">
      <c r="A27" s="38" t="s">
        <v>19</v>
      </c>
      <c r="B27" s="39">
        <v>4355.92</v>
      </c>
      <c r="C27" s="39">
        <v>2711.46</v>
      </c>
      <c r="D27" s="39">
        <v>7067.39</v>
      </c>
      <c r="E27" s="40">
        <v>4355.92</v>
      </c>
      <c r="F27" s="40">
        <v>2711.46</v>
      </c>
      <c r="G27" s="40">
        <v>7067.39</v>
      </c>
      <c r="H27" s="40">
        <f t="shared" si="3"/>
        <v>0</v>
      </c>
      <c r="I27" s="40">
        <f t="shared" si="4"/>
        <v>0</v>
      </c>
      <c r="J27" s="40">
        <f t="shared" si="5"/>
        <v>0</v>
      </c>
      <c r="K27" s="41">
        <f>[1]Оплата!BC26</f>
        <v>-3049.8905999999984</v>
      </c>
      <c r="L27" s="41">
        <f>[1]Оплата!AA26</f>
        <v>0</v>
      </c>
      <c r="M27" s="41">
        <f t="shared" si="0"/>
        <v>0</v>
      </c>
      <c r="N27" s="41">
        <f t="shared" si="1"/>
        <v>0</v>
      </c>
      <c r="O27" s="38">
        <f t="shared" si="8"/>
        <v>0</v>
      </c>
      <c r="P27" s="38"/>
      <c r="Q27" s="41">
        <f t="shared" si="9"/>
        <v>-3049.8905999999984</v>
      </c>
      <c r="R27" s="41">
        <f>[1]Оплата!BD26</f>
        <v>-3049.8905999999984</v>
      </c>
      <c r="S27" s="41" t="str">
        <f t="shared" si="6"/>
        <v/>
      </c>
      <c r="T27" s="41" t="str">
        <f t="shared" si="7"/>
        <v xml:space="preserve">№019 </v>
      </c>
    </row>
    <row r="28" spans="1:20">
      <c r="A28" s="12" t="s">
        <v>20</v>
      </c>
      <c r="B28" s="36">
        <v>4060.4700000000003</v>
      </c>
      <c r="C28" s="36">
        <v>2241.39</v>
      </c>
      <c r="D28" s="36">
        <v>6302.5</v>
      </c>
      <c r="E28" s="9">
        <v>4248.76</v>
      </c>
      <c r="F28" s="9">
        <v>2324.38</v>
      </c>
      <c r="G28" s="9">
        <v>6573.79</v>
      </c>
      <c r="H28" s="10">
        <f t="shared" si="3"/>
        <v>188.28999999999996</v>
      </c>
      <c r="I28" s="10">
        <f t="shared" si="4"/>
        <v>82.990000000000236</v>
      </c>
      <c r="J28" s="10">
        <f t="shared" si="5"/>
        <v>271.28999999999996</v>
      </c>
      <c r="K28" s="14">
        <f>[1]Оплата!BC27</f>
        <v>-4855.795000000001</v>
      </c>
      <c r="L28" s="14">
        <f>[1]Оплата!AA27</f>
        <v>0</v>
      </c>
      <c r="M28" s="14">
        <f t="shared" si="0"/>
        <v>1163.6321999999998</v>
      </c>
      <c r="N28" s="14">
        <f t="shared" si="1"/>
        <v>190.04710000000054</v>
      </c>
      <c r="O28" s="12">
        <f t="shared" si="8"/>
        <v>1353.6793000000002</v>
      </c>
      <c r="P28" s="12"/>
      <c r="Q28" s="14">
        <f t="shared" si="9"/>
        <v>-6209.4743000000017</v>
      </c>
      <c r="R28" s="41">
        <f>[1]Оплата!BD27</f>
        <v>-6209.4743000000017</v>
      </c>
      <c r="S28" s="41" t="str">
        <f t="shared" si="6"/>
        <v/>
      </c>
      <c r="T28" s="14" t="str">
        <f t="shared" si="7"/>
        <v xml:space="preserve">№020 </v>
      </c>
    </row>
    <row r="29" spans="1:20">
      <c r="A29" s="38" t="s">
        <v>21</v>
      </c>
      <c r="B29" s="39">
        <v>49.82</v>
      </c>
      <c r="C29" s="39">
        <v>23.95</v>
      </c>
      <c r="D29" s="39">
        <v>73.78</v>
      </c>
      <c r="E29" s="40">
        <v>62.440000000000005</v>
      </c>
      <c r="F29" s="40">
        <v>39.340000000000003</v>
      </c>
      <c r="G29" s="40">
        <v>101.78</v>
      </c>
      <c r="H29" s="40">
        <f t="shared" si="3"/>
        <v>12.620000000000005</v>
      </c>
      <c r="I29" s="40">
        <f t="shared" si="4"/>
        <v>15.390000000000004</v>
      </c>
      <c r="J29" s="40">
        <f t="shared" si="5"/>
        <v>28</v>
      </c>
      <c r="K29" s="41">
        <f>[1]Оплата!BC28</f>
        <v>3956.8372999999979</v>
      </c>
      <c r="L29" s="41">
        <f>[1]Оплата!AA28</f>
        <v>0</v>
      </c>
      <c r="M29" s="41">
        <f t="shared" si="0"/>
        <v>77.99160000000002</v>
      </c>
      <c r="N29" s="41">
        <f t="shared" si="1"/>
        <v>35.243100000000013</v>
      </c>
      <c r="O29" s="38">
        <f t="shared" si="8"/>
        <v>113.23470000000003</v>
      </c>
      <c r="P29" s="38"/>
      <c r="Q29" s="41">
        <f t="shared" si="9"/>
        <v>3843.6025999999979</v>
      </c>
      <c r="R29" s="41">
        <f>[1]Оплата!BD28</f>
        <v>3843.6025999999979</v>
      </c>
      <c r="S29" s="41" t="str">
        <f t="shared" si="6"/>
        <v/>
      </c>
      <c r="T29" s="41" t="str">
        <f t="shared" si="7"/>
        <v>№021\1</v>
      </c>
    </row>
    <row r="30" spans="1:20">
      <c r="A30" s="12" t="s">
        <v>22</v>
      </c>
      <c r="B30" s="36">
        <v>1162.44</v>
      </c>
      <c r="C30" s="36">
        <v>673.97</v>
      </c>
      <c r="D30" s="36">
        <v>1836.42</v>
      </c>
      <c r="E30" s="9">
        <v>1190.19</v>
      </c>
      <c r="F30" s="9">
        <v>681.02</v>
      </c>
      <c r="G30" s="9">
        <v>1871.22</v>
      </c>
      <c r="H30" s="10">
        <f t="shared" si="3"/>
        <v>27.75</v>
      </c>
      <c r="I30" s="10">
        <f t="shared" si="4"/>
        <v>7.0499999999999545</v>
      </c>
      <c r="J30" s="10">
        <f t="shared" si="5"/>
        <v>34.799999999999955</v>
      </c>
      <c r="K30" s="14">
        <f>[1]Оплата!BC29</f>
        <v>-4263.9362999999994</v>
      </c>
      <c r="L30" s="14">
        <f>[1]Оплата!AA29</f>
        <v>0</v>
      </c>
      <c r="M30" s="14">
        <f t="shared" si="0"/>
        <v>171.495</v>
      </c>
      <c r="N30" s="14">
        <f t="shared" si="1"/>
        <v>16.144499999999898</v>
      </c>
      <c r="O30" s="12">
        <f t="shared" si="8"/>
        <v>187.63949999999991</v>
      </c>
      <c r="P30" s="12"/>
      <c r="Q30" s="14">
        <f t="shared" si="9"/>
        <v>-4451.5757999999996</v>
      </c>
      <c r="R30" s="41">
        <f>[1]Оплата!BD29</f>
        <v>-4451.5757999999996</v>
      </c>
      <c r="S30" s="41" t="str">
        <f t="shared" si="6"/>
        <v/>
      </c>
      <c r="T30" s="14" t="str">
        <f t="shared" si="7"/>
        <v xml:space="preserve">№021\2 </v>
      </c>
    </row>
    <row r="31" spans="1:20" ht="15.75" thickBot="1">
      <c r="A31" s="38" t="s">
        <v>23</v>
      </c>
      <c r="B31" s="39">
        <v>1216.3900000000001</v>
      </c>
      <c r="C31" s="39">
        <v>233.78</v>
      </c>
      <c r="D31" s="39">
        <v>1450.18</v>
      </c>
      <c r="E31" s="40">
        <v>1255.1600000000001</v>
      </c>
      <c r="F31" s="40">
        <v>241.49</v>
      </c>
      <c r="G31" s="40">
        <v>1496.65</v>
      </c>
      <c r="H31" s="40">
        <f t="shared" si="3"/>
        <v>38.769999999999982</v>
      </c>
      <c r="I31" s="40">
        <f t="shared" si="4"/>
        <v>7.710000000000008</v>
      </c>
      <c r="J31" s="40">
        <f t="shared" si="5"/>
        <v>46.470000000000027</v>
      </c>
      <c r="K31" s="41">
        <f>[1]Оплата!BC30</f>
        <v>1027.8681999999994</v>
      </c>
      <c r="L31" s="41">
        <f>[1]Оплата!AA30</f>
        <v>0</v>
      </c>
      <c r="M31" s="41">
        <f t="shared" si="0"/>
        <v>239.59859999999986</v>
      </c>
      <c r="N31" s="41">
        <f t="shared" si="1"/>
        <v>17.655900000000017</v>
      </c>
      <c r="O31" s="38">
        <f t="shared" si="8"/>
        <v>257.25449999999989</v>
      </c>
      <c r="P31" s="38"/>
      <c r="Q31" s="41">
        <f t="shared" si="9"/>
        <v>770.61369999999954</v>
      </c>
      <c r="R31" s="41">
        <f>[1]Оплата!BD30</f>
        <v>770.61369999999954</v>
      </c>
      <c r="S31" s="41" t="str">
        <f t="shared" si="6"/>
        <v/>
      </c>
      <c r="T31" s="41" t="str">
        <f t="shared" si="7"/>
        <v>№022</v>
      </c>
    </row>
    <row r="32" spans="1:20" ht="15.75" thickBot="1">
      <c r="A32" s="12" t="s">
        <v>24</v>
      </c>
      <c r="B32" s="36">
        <v>3121.55</v>
      </c>
      <c r="C32" s="36">
        <v>1663.71</v>
      </c>
      <c r="D32" s="36">
        <v>4785.2700000000004</v>
      </c>
      <c r="E32" s="9">
        <v>3121.56</v>
      </c>
      <c r="F32" s="9">
        <v>1663.98</v>
      </c>
      <c r="G32" s="49">
        <v>4785.55</v>
      </c>
      <c r="H32" s="10">
        <f t="shared" si="3"/>
        <v>9.9999999997635314E-3</v>
      </c>
      <c r="I32" s="10">
        <f t="shared" si="4"/>
        <v>0.26999999999998181</v>
      </c>
      <c r="J32" s="10">
        <f t="shared" si="5"/>
        <v>0.27999999999974534</v>
      </c>
      <c r="K32" s="14">
        <f>[1]Оплата!BC31</f>
        <v>152.00269999999895</v>
      </c>
      <c r="L32" s="14">
        <f>[1]Оплата!AA31</f>
        <v>0</v>
      </c>
      <c r="M32" s="14">
        <f t="shared" si="0"/>
        <v>6.1799999998538621E-2</v>
      </c>
      <c r="N32" s="14">
        <f t="shared" si="1"/>
        <v>0.61829999999995833</v>
      </c>
      <c r="O32" s="12">
        <f t="shared" si="8"/>
        <v>0.68009999999849691</v>
      </c>
      <c r="P32" s="12"/>
      <c r="Q32" s="14">
        <f t="shared" si="9"/>
        <v>151.32260000000045</v>
      </c>
      <c r="R32" s="41">
        <f>[1]Оплата!BD31</f>
        <v>151.32260000000045</v>
      </c>
      <c r="S32" s="41" t="str">
        <f t="shared" si="6"/>
        <v/>
      </c>
      <c r="T32" s="14" t="str">
        <f t="shared" si="7"/>
        <v>№022а</v>
      </c>
    </row>
    <row r="33" spans="1:20" ht="15.75" thickBot="1">
      <c r="A33" s="38" t="s">
        <v>25</v>
      </c>
      <c r="B33" s="39">
        <v>0.51</v>
      </c>
      <c r="C33" s="39">
        <v>0.57999999999999996</v>
      </c>
      <c r="D33" s="39">
        <v>1.1000000000000001</v>
      </c>
      <c r="E33" s="40">
        <v>0.51</v>
      </c>
      <c r="F33" s="40">
        <v>0.57999999999999996</v>
      </c>
      <c r="G33" s="40">
        <v>1.1000000000000001</v>
      </c>
      <c r="H33" s="40">
        <f t="shared" si="3"/>
        <v>0</v>
      </c>
      <c r="I33" s="40">
        <f t="shared" si="4"/>
        <v>0</v>
      </c>
      <c r="J33" s="40">
        <f t="shared" si="5"/>
        <v>0</v>
      </c>
      <c r="K33" s="41">
        <f>[1]Оплата!BC32</f>
        <v>-3.3579999999999997</v>
      </c>
      <c r="L33" s="41">
        <f>[1]Оплата!AA32</f>
        <v>0</v>
      </c>
      <c r="M33" s="41">
        <f t="shared" si="0"/>
        <v>0</v>
      </c>
      <c r="N33" s="41">
        <f t="shared" si="1"/>
        <v>0</v>
      </c>
      <c r="O33" s="38">
        <f t="shared" si="8"/>
        <v>0</v>
      </c>
      <c r="P33" s="38"/>
      <c r="Q33" s="41">
        <f t="shared" si="9"/>
        <v>-3.3579999999999997</v>
      </c>
      <c r="R33" s="41">
        <f>[1]Оплата!BD32</f>
        <v>-3.3579999999999997</v>
      </c>
      <c r="S33" s="41" t="str">
        <f t="shared" si="6"/>
        <v/>
      </c>
      <c r="T33" s="41" t="str">
        <f t="shared" si="7"/>
        <v>№023</v>
      </c>
    </row>
    <row r="34" spans="1:20" ht="15.75" thickBot="1">
      <c r="A34" s="12" t="s">
        <v>26</v>
      </c>
      <c r="B34" s="36">
        <v>538.12</v>
      </c>
      <c r="C34" s="36">
        <v>283.97000000000003</v>
      </c>
      <c r="D34" s="36">
        <v>822.09</v>
      </c>
      <c r="E34" s="9">
        <v>538.12</v>
      </c>
      <c r="F34" s="9">
        <v>283.97000000000003</v>
      </c>
      <c r="G34" s="49">
        <v>822.09</v>
      </c>
      <c r="H34" s="10">
        <f t="shared" si="3"/>
        <v>0</v>
      </c>
      <c r="I34" s="10">
        <f t="shared" si="4"/>
        <v>0</v>
      </c>
      <c r="J34" s="10">
        <f t="shared" si="5"/>
        <v>0</v>
      </c>
      <c r="K34" s="14">
        <f>[1]Оплата!BC33</f>
        <v>8715.5857999999989</v>
      </c>
      <c r="L34" s="14">
        <f>[1]Оплата!AA33</f>
        <v>0</v>
      </c>
      <c r="M34" s="14">
        <f t="shared" si="0"/>
        <v>0</v>
      </c>
      <c r="N34" s="14">
        <f t="shared" si="1"/>
        <v>0</v>
      </c>
      <c r="O34" s="12">
        <f t="shared" si="8"/>
        <v>0</v>
      </c>
      <c r="P34" s="12"/>
      <c r="Q34" s="14">
        <f t="shared" si="9"/>
        <v>8715.5857999999989</v>
      </c>
      <c r="R34" s="41">
        <f>[1]Оплата!BD33</f>
        <v>8715.5857999999989</v>
      </c>
      <c r="S34" s="41" t="str">
        <f t="shared" si="6"/>
        <v/>
      </c>
      <c r="T34" s="14" t="str">
        <f t="shared" si="7"/>
        <v>№024</v>
      </c>
    </row>
    <row r="35" spans="1:20">
      <c r="A35" s="38" t="s">
        <v>27</v>
      </c>
      <c r="B35" s="39">
        <v>5615.53</v>
      </c>
      <c r="C35" s="39">
        <v>3629.01</v>
      </c>
      <c r="D35" s="39">
        <v>9244.5400000000009</v>
      </c>
      <c r="E35" s="40">
        <v>5855.77</v>
      </c>
      <c r="F35" s="40">
        <v>3720.55</v>
      </c>
      <c r="G35" s="40">
        <v>9576.33</v>
      </c>
      <c r="H35" s="40">
        <f t="shared" ref="H35" si="10">E35-B35</f>
        <v>240.24000000000069</v>
      </c>
      <c r="I35" s="40">
        <f t="shared" ref="I35" si="11">F35-C35</f>
        <v>91.539999999999964</v>
      </c>
      <c r="J35" s="40">
        <f t="shared" ref="J35" si="12">G35-D35</f>
        <v>331.78999999999905</v>
      </c>
      <c r="K35" s="41">
        <f>[1]Оплата!BC34</f>
        <v>3120.3153000000016</v>
      </c>
      <c r="L35" s="41">
        <f>[1]Оплата!AA34</f>
        <v>0</v>
      </c>
      <c r="M35" s="41">
        <f t="shared" si="0"/>
        <v>1484.6832000000043</v>
      </c>
      <c r="N35" s="41">
        <f t="shared" si="1"/>
        <v>209.62659999999991</v>
      </c>
      <c r="O35" s="38">
        <f t="shared" ref="O35" si="13">SUM(M35:N35)</f>
        <v>1694.3098000000041</v>
      </c>
      <c r="P35" s="38"/>
      <c r="Q35" s="41">
        <f t="shared" si="9"/>
        <v>1426.0054999999975</v>
      </c>
      <c r="R35" s="41">
        <f>[1]Оплата!BD34</f>
        <v>1426.0054999999975</v>
      </c>
      <c r="S35" s="41" t="str">
        <f t="shared" si="6"/>
        <v/>
      </c>
      <c r="T35" s="41" t="str">
        <f t="shared" si="7"/>
        <v>№025</v>
      </c>
    </row>
    <row r="36" spans="1:20">
      <c r="A36" s="12" t="s">
        <v>28</v>
      </c>
      <c r="B36" s="36">
        <v>1418.45</v>
      </c>
      <c r="C36" s="36">
        <v>617.13</v>
      </c>
      <c r="D36" s="36">
        <v>2035.5800000000002</v>
      </c>
      <c r="E36" s="9">
        <v>1532.48</v>
      </c>
      <c r="F36" s="9">
        <v>719.66</v>
      </c>
      <c r="G36" s="9">
        <v>2252.14</v>
      </c>
      <c r="H36" s="10">
        <f t="shared" si="3"/>
        <v>114.02999999999997</v>
      </c>
      <c r="I36" s="10">
        <f t="shared" si="4"/>
        <v>102.52999999999997</v>
      </c>
      <c r="J36" s="10">
        <f t="shared" si="5"/>
        <v>216.55999999999972</v>
      </c>
      <c r="K36" s="14">
        <f>[1]Оплата!BC35</f>
        <v>667.15120000000002</v>
      </c>
      <c r="L36" s="14">
        <f>[1]Оплата!AA35</f>
        <v>0</v>
      </c>
      <c r="M36" s="14">
        <f t="shared" si="0"/>
        <v>704.70539999999983</v>
      </c>
      <c r="N36" s="14">
        <f t="shared" si="1"/>
        <v>234.79369999999994</v>
      </c>
      <c r="O36" s="34">
        <f t="shared" si="8"/>
        <v>939.49909999999977</v>
      </c>
      <c r="P36" s="12"/>
      <c r="Q36" s="14">
        <f t="shared" si="9"/>
        <v>-272.34789999999975</v>
      </c>
      <c r="R36" s="41">
        <f>[1]Оплата!BD35</f>
        <v>-272.34789999999975</v>
      </c>
      <c r="S36" s="41" t="str">
        <f t="shared" si="6"/>
        <v/>
      </c>
      <c r="T36" s="14" t="str">
        <f t="shared" si="7"/>
        <v>№026</v>
      </c>
    </row>
    <row r="37" spans="1:20">
      <c r="A37" s="38" t="s">
        <v>29</v>
      </c>
      <c r="B37" s="39">
        <v>2305.98</v>
      </c>
      <c r="C37" s="39">
        <v>754.82</v>
      </c>
      <c r="D37" s="39">
        <v>3060.87</v>
      </c>
      <c r="E37" s="40">
        <v>2397.7600000000002</v>
      </c>
      <c r="F37" s="40">
        <v>815.32</v>
      </c>
      <c r="G37" s="40">
        <v>3213.15</v>
      </c>
      <c r="H37" s="40">
        <f t="shared" ref="H37" si="14">E37-B37</f>
        <v>91.7800000000002</v>
      </c>
      <c r="I37" s="40">
        <f t="shared" ref="I37" si="15">F37-C37</f>
        <v>60.5</v>
      </c>
      <c r="J37" s="40">
        <f t="shared" ref="J37" si="16">G37-D37</f>
        <v>152.2800000000002</v>
      </c>
      <c r="K37" s="41">
        <f>[1]Оплата!BC36</f>
        <v>603.22510000000057</v>
      </c>
      <c r="L37" s="41">
        <f>[1]Оплата!AA36</f>
        <v>0</v>
      </c>
      <c r="M37" s="41">
        <f t="shared" si="0"/>
        <v>567.2004000000012</v>
      </c>
      <c r="N37" s="41">
        <f t="shared" si="1"/>
        <v>138.54500000000002</v>
      </c>
      <c r="O37" s="38">
        <f>SUM(M37:N37)</f>
        <v>705.74540000000115</v>
      </c>
      <c r="P37" s="38"/>
      <c r="Q37" s="41">
        <f t="shared" si="9"/>
        <v>-102.52030000000059</v>
      </c>
      <c r="R37" s="41">
        <f>[1]Оплата!BD36</f>
        <v>-102.52030000000059</v>
      </c>
      <c r="S37" s="41" t="str">
        <f t="shared" si="6"/>
        <v/>
      </c>
      <c r="T37" s="41" t="str">
        <f t="shared" si="7"/>
        <v>№027</v>
      </c>
    </row>
    <row r="38" spans="1:20">
      <c r="A38" s="12" t="s">
        <v>278</v>
      </c>
      <c r="E38" s="9">
        <v>1330.52</v>
      </c>
      <c r="F38" s="9">
        <v>496.08</v>
      </c>
      <c r="G38" s="9">
        <v>1826.6100000000001</v>
      </c>
      <c r="H38" s="10"/>
      <c r="I38" s="10"/>
      <c r="J38" s="10"/>
      <c r="K38" s="14">
        <f>[1]Оплата!BC37</f>
        <v>-4.3548000000000027</v>
      </c>
      <c r="L38" s="14">
        <f>[1]Оплата!AA37</f>
        <v>0</v>
      </c>
      <c r="M38" s="14">
        <f t="shared" si="0"/>
        <v>0</v>
      </c>
      <c r="N38" s="14">
        <f t="shared" si="1"/>
        <v>0</v>
      </c>
      <c r="O38" s="34">
        <f t="shared" si="8"/>
        <v>0</v>
      </c>
      <c r="P38" s="12"/>
      <c r="Q38" s="14">
        <f t="shared" si="9"/>
        <v>-4.3548000000000027</v>
      </c>
      <c r="R38" s="41">
        <f>[1]Оплата!BD37</f>
        <v>-4.3548000000000027</v>
      </c>
      <c r="S38" s="41" t="str">
        <f t="shared" si="6"/>
        <v/>
      </c>
      <c r="T38" s="14" t="str">
        <f t="shared" si="7"/>
        <v>№028снят</v>
      </c>
    </row>
    <row r="39" spans="1:20">
      <c r="A39" s="38" t="s">
        <v>30</v>
      </c>
      <c r="B39" s="39">
        <v>9172.99</v>
      </c>
      <c r="C39" s="39">
        <v>10817.08</v>
      </c>
      <c r="D39" s="39">
        <v>19990.09</v>
      </c>
      <c r="E39" s="40">
        <v>9264.2900000000009</v>
      </c>
      <c r="F39" s="40">
        <v>10852.300000000001</v>
      </c>
      <c r="G39" s="40">
        <v>20116.62</v>
      </c>
      <c r="H39" s="40">
        <f>E39-B39</f>
        <v>91.300000000001091</v>
      </c>
      <c r="I39" s="40">
        <f>F39-C39</f>
        <v>35.220000000001164</v>
      </c>
      <c r="J39" s="40">
        <f>G39-D39</f>
        <v>126.52999999999884</v>
      </c>
      <c r="K39" s="41">
        <f>[1]Оплата!BC38</f>
        <v>-881.12870000000476</v>
      </c>
      <c r="L39" s="41">
        <f>[1]Оплата!AA38</f>
        <v>0</v>
      </c>
      <c r="M39" s="41">
        <f t="shared" si="0"/>
        <v>564.23400000000674</v>
      </c>
      <c r="N39" s="41">
        <f t="shared" si="1"/>
        <v>80.653800000002661</v>
      </c>
      <c r="O39" s="38">
        <f t="shared" si="8"/>
        <v>644.88780000000941</v>
      </c>
      <c r="P39" s="38"/>
      <c r="Q39" s="41">
        <f t="shared" si="9"/>
        <v>-1526.0165000000143</v>
      </c>
      <c r="R39" s="41">
        <f>[1]Оплата!BD38</f>
        <v>-1526.0165000000143</v>
      </c>
      <c r="S39" s="41" t="str">
        <f t="shared" si="6"/>
        <v/>
      </c>
      <c r="T39" s="41" t="str">
        <f t="shared" si="7"/>
        <v>№029</v>
      </c>
    </row>
    <row r="40" spans="1:20">
      <c r="A40" s="12" t="s">
        <v>31</v>
      </c>
      <c r="B40" s="36">
        <v>1603.1100000000001</v>
      </c>
      <c r="C40" s="36">
        <v>584.95000000000005</v>
      </c>
      <c r="D40" s="36">
        <v>2188.11</v>
      </c>
      <c r="E40" s="9">
        <v>1603.1100000000001</v>
      </c>
      <c r="F40" s="9">
        <v>584.95000000000005</v>
      </c>
      <c r="G40" s="9">
        <v>2188.11</v>
      </c>
      <c r="H40" s="10">
        <f t="shared" si="3"/>
        <v>0</v>
      </c>
      <c r="I40" s="10">
        <f t="shared" si="4"/>
        <v>0</v>
      </c>
      <c r="J40" s="10">
        <f t="shared" si="5"/>
        <v>0</v>
      </c>
      <c r="K40" s="14">
        <f>[1]Оплата!BC39</f>
        <v>-8.8057000000008738</v>
      </c>
      <c r="L40" s="14">
        <f>[1]Оплата!AA39</f>
        <v>0</v>
      </c>
      <c r="M40" s="14">
        <f t="shared" si="0"/>
        <v>0</v>
      </c>
      <c r="N40" s="14">
        <f t="shared" si="1"/>
        <v>0</v>
      </c>
      <c r="O40" s="12">
        <f t="shared" si="8"/>
        <v>0</v>
      </c>
      <c r="P40" s="12"/>
      <c r="Q40" s="14">
        <f t="shared" si="9"/>
        <v>-8.8057000000008738</v>
      </c>
      <c r="R40" s="41">
        <f>[1]Оплата!BD39</f>
        <v>-8.8057000000008738</v>
      </c>
      <c r="S40" s="41" t="str">
        <f t="shared" si="6"/>
        <v/>
      </c>
      <c r="T40" s="14" t="str">
        <f t="shared" si="7"/>
        <v>№030</v>
      </c>
    </row>
    <row r="41" spans="1:20">
      <c r="A41" s="38" t="s">
        <v>32</v>
      </c>
      <c r="B41" s="39">
        <v>2828.53</v>
      </c>
      <c r="C41" s="39">
        <v>1481.6000000000001</v>
      </c>
      <c r="D41" s="39">
        <v>4310.1400000000003</v>
      </c>
      <c r="E41" s="40">
        <v>3212.21</v>
      </c>
      <c r="F41" s="40">
        <v>1651.15</v>
      </c>
      <c r="G41" s="40">
        <v>4863.37</v>
      </c>
      <c r="H41" s="40">
        <f t="shared" si="3"/>
        <v>383.67999999999984</v>
      </c>
      <c r="I41" s="40">
        <f t="shared" si="4"/>
        <v>169.54999999999995</v>
      </c>
      <c r="J41" s="40">
        <f t="shared" si="5"/>
        <v>553.22999999999956</v>
      </c>
      <c r="K41" s="41">
        <f>[1]Оплата!BC40</f>
        <v>-965.13650000000086</v>
      </c>
      <c r="L41" s="41">
        <f>[1]Оплата!AA40</f>
        <v>0</v>
      </c>
      <c r="M41" s="41">
        <f t="shared" ref="M41:M57" si="17">H41*M$5</f>
        <v>2371.1423999999988</v>
      </c>
      <c r="N41" s="41">
        <f t="shared" ref="N41:N57" si="18">I41*N$5</f>
        <v>388.26949999999988</v>
      </c>
      <c r="O41" s="38">
        <f t="shared" si="8"/>
        <v>2759.4118999999987</v>
      </c>
      <c r="P41" s="38"/>
      <c r="Q41" s="41">
        <f t="shared" si="9"/>
        <v>-3724.5483999999997</v>
      </c>
      <c r="R41" s="41">
        <f>[1]Оплата!BD40</f>
        <v>-3724.5483999999997</v>
      </c>
      <c r="S41" s="41" t="str">
        <f t="shared" si="6"/>
        <v/>
      </c>
      <c r="T41" s="41" t="str">
        <f t="shared" si="7"/>
        <v>№031\1</v>
      </c>
    </row>
    <row r="42" spans="1:20">
      <c r="A42" s="12" t="s">
        <v>33</v>
      </c>
      <c r="B42" s="36">
        <v>1771.95</v>
      </c>
      <c r="C42" s="36">
        <v>548.23</v>
      </c>
      <c r="D42" s="36">
        <v>2320.19</v>
      </c>
      <c r="E42" s="9">
        <v>2016.8400000000001</v>
      </c>
      <c r="F42" s="9">
        <v>596.49</v>
      </c>
      <c r="G42" s="9">
        <v>2613.34</v>
      </c>
      <c r="H42" s="10">
        <f t="shared" si="3"/>
        <v>244.8900000000001</v>
      </c>
      <c r="I42" s="10">
        <f t="shared" si="4"/>
        <v>48.259999999999991</v>
      </c>
      <c r="J42" s="10">
        <f t="shared" si="5"/>
        <v>293.15000000000009</v>
      </c>
      <c r="K42" s="14">
        <f>[1]Оплата!BC41</f>
        <v>599.60460000000148</v>
      </c>
      <c r="L42" s="14">
        <f>[1]Оплата!AA41</f>
        <v>0</v>
      </c>
      <c r="M42" s="14">
        <f t="shared" si="17"/>
        <v>1513.4202000000005</v>
      </c>
      <c r="N42" s="14">
        <f t="shared" si="18"/>
        <v>110.51539999999999</v>
      </c>
      <c r="O42" s="12">
        <f t="shared" si="8"/>
        <v>1623.9356000000005</v>
      </c>
      <c r="P42" s="12"/>
      <c r="Q42" s="14">
        <f t="shared" si="9"/>
        <v>-1024.330999999999</v>
      </c>
      <c r="R42" s="41">
        <f>[1]Оплата!BD41</f>
        <v>-1024.330999999999</v>
      </c>
      <c r="S42" s="41" t="str">
        <f t="shared" si="6"/>
        <v/>
      </c>
      <c r="T42" s="14" t="str">
        <f t="shared" si="7"/>
        <v>№031\2</v>
      </c>
    </row>
    <row r="43" spans="1:20">
      <c r="A43" s="38" t="s">
        <v>34</v>
      </c>
      <c r="B43" s="39"/>
      <c r="C43" s="39"/>
      <c r="D43" s="39"/>
      <c r="E43" s="40"/>
      <c r="F43" s="40"/>
      <c r="G43" s="40">
        <v>10203.280000000001</v>
      </c>
      <c r="H43" s="40"/>
      <c r="I43" s="40"/>
      <c r="J43" s="40"/>
      <c r="K43" s="41">
        <f>[1]Оплата!BC42</f>
        <v>-3869.8427999999994</v>
      </c>
      <c r="L43" s="41">
        <f>[1]Оплата!AA42</f>
        <v>3700</v>
      </c>
      <c r="M43" s="41">
        <f t="shared" si="17"/>
        <v>0</v>
      </c>
      <c r="N43" s="41">
        <f t="shared" si="18"/>
        <v>0</v>
      </c>
      <c r="O43" s="38">
        <f t="shared" si="8"/>
        <v>0</v>
      </c>
      <c r="P43" s="38"/>
      <c r="Q43" s="41">
        <f t="shared" si="9"/>
        <v>-169.84279999999944</v>
      </c>
      <c r="R43" s="41">
        <f>[1]Оплата!BD42</f>
        <v>-169.84279999999944</v>
      </c>
      <c r="S43" s="41" t="str">
        <f t="shared" si="6"/>
        <v/>
      </c>
      <c r="T43" s="41" t="str">
        <f t="shared" si="7"/>
        <v xml:space="preserve">№032 </v>
      </c>
    </row>
    <row r="44" spans="1:20">
      <c r="A44" s="12" t="s">
        <v>35</v>
      </c>
      <c r="B44" s="36">
        <v>6194.75</v>
      </c>
      <c r="C44" s="36">
        <v>2037.22</v>
      </c>
      <c r="D44" s="36">
        <v>8231.98</v>
      </c>
      <c r="E44" s="9">
        <v>6386.88</v>
      </c>
      <c r="F44" s="9">
        <v>2133.83</v>
      </c>
      <c r="G44" s="9">
        <v>8520.7199999999993</v>
      </c>
      <c r="H44" s="10">
        <f t="shared" si="3"/>
        <v>192.13000000000011</v>
      </c>
      <c r="I44" s="10">
        <f t="shared" si="4"/>
        <v>96.6099999999999</v>
      </c>
      <c r="J44" s="10">
        <f t="shared" si="5"/>
        <v>288.73999999999978</v>
      </c>
      <c r="K44" s="14">
        <f>[1]Оплата!BC43</f>
        <v>-170.41719999999964</v>
      </c>
      <c r="L44" s="14">
        <f>[1]Оплата!AA43</f>
        <v>0</v>
      </c>
      <c r="M44" s="14">
        <f t="shared" si="17"/>
        <v>1187.3634000000006</v>
      </c>
      <c r="N44" s="14">
        <f t="shared" si="18"/>
        <v>221.23689999999976</v>
      </c>
      <c r="O44" s="12">
        <f t="shared" si="8"/>
        <v>1408.6003000000005</v>
      </c>
      <c r="P44" s="12"/>
      <c r="Q44" s="14">
        <f t="shared" si="9"/>
        <v>-1579.0175000000002</v>
      </c>
      <c r="R44" s="41">
        <f>[1]Оплата!BD43</f>
        <v>-1579.0175000000002</v>
      </c>
      <c r="S44" s="41" t="str">
        <f t="shared" si="6"/>
        <v/>
      </c>
      <c r="T44" s="14" t="str">
        <f t="shared" si="7"/>
        <v xml:space="preserve">№033 </v>
      </c>
    </row>
    <row r="45" spans="1:20">
      <c r="A45" s="38" t="s">
        <v>36</v>
      </c>
      <c r="B45" s="39">
        <v>0.68</v>
      </c>
      <c r="C45" s="39">
        <v>0.79</v>
      </c>
      <c r="D45" s="39">
        <v>1.48</v>
      </c>
      <c r="E45" s="40"/>
      <c r="F45" s="40"/>
      <c r="G45" s="40"/>
      <c r="H45" s="40"/>
      <c r="I45" s="40"/>
      <c r="J45" s="40"/>
      <c r="K45" s="41">
        <f>[1]Оплата!BC44</f>
        <v>-4.4475000000000007</v>
      </c>
      <c r="L45" s="41">
        <f>[1]Оплата!AA44</f>
        <v>0</v>
      </c>
      <c r="M45" s="41">
        <f t="shared" si="17"/>
        <v>0</v>
      </c>
      <c r="N45" s="41">
        <f t="shared" si="18"/>
        <v>0</v>
      </c>
      <c r="O45" s="38">
        <f t="shared" si="8"/>
        <v>0</v>
      </c>
      <c r="P45" s="38"/>
      <c r="Q45" s="41">
        <f t="shared" si="9"/>
        <v>-4.4475000000000007</v>
      </c>
      <c r="R45" s="41">
        <f>[1]Оплата!BD44</f>
        <v>-4.4475000000000007</v>
      </c>
      <c r="S45" s="41" t="str">
        <f t="shared" si="6"/>
        <v/>
      </c>
      <c r="T45" s="41" t="str">
        <f t="shared" si="7"/>
        <v xml:space="preserve">№034 </v>
      </c>
    </row>
    <row r="46" spans="1:20">
      <c r="A46" s="12" t="s">
        <v>37</v>
      </c>
      <c r="B46" s="36">
        <v>7045.42</v>
      </c>
      <c r="C46" s="36">
        <v>3553.2200000000003</v>
      </c>
      <c r="D46" s="36">
        <v>10598.65</v>
      </c>
      <c r="E46" s="9">
        <v>7373.59</v>
      </c>
      <c r="F46" s="9">
        <v>3782.86</v>
      </c>
      <c r="G46" s="9">
        <v>11156.460000000001</v>
      </c>
      <c r="H46" s="10">
        <f t="shared" si="3"/>
        <v>328.17000000000007</v>
      </c>
      <c r="I46" s="10">
        <f t="shared" si="4"/>
        <v>229.63999999999987</v>
      </c>
      <c r="J46" s="10">
        <f t="shared" si="5"/>
        <v>557.81000000000131</v>
      </c>
      <c r="K46" s="14">
        <f>[1]Оплата!BC45</f>
        <v>-3001.1671000000006</v>
      </c>
      <c r="L46" s="14">
        <f>[1]Оплата!AA45</f>
        <v>0</v>
      </c>
      <c r="M46" s="14">
        <f t="shared" si="17"/>
        <v>2028.0906000000004</v>
      </c>
      <c r="N46" s="14">
        <f t="shared" si="18"/>
        <v>525.87559999999974</v>
      </c>
      <c r="O46" s="12">
        <f t="shared" si="8"/>
        <v>2553.9662000000003</v>
      </c>
      <c r="P46" s="12"/>
      <c r="Q46" s="14">
        <f t="shared" si="9"/>
        <v>-5555.1333000000013</v>
      </c>
      <c r="R46" s="41">
        <f>[1]Оплата!BD45</f>
        <v>-5555.1333000000013</v>
      </c>
      <c r="S46" s="41" t="str">
        <f t="shared" si="6"/>
        <v/>
      </c>
      <c r="T46" s="14" t="str">
        <f t="shared" si="7"/>
        <v xml:space="preserve">№035 </v>
      </c>
    </row>
    <row r="47" spans="1:20">
      <c r="A47" s="38" t="s">
        <v>38</v>
      </c>
      <c r="B47" s="39">
        <v>5004.8100000000004</v>
      </c>
      <c r="C47" s="39">
        <v>1599.1100000000001</v>
      </c>
      <c r="D47" s="39">
        <v>6603.93</v>
      </c>
      <c r="E47" s="40">
        <v>5125.3599999999997</v>
      </c>
      <c r="F47" s="40">
        <v>1633.98</v>
      </c>
      <c r="G47" s="40">
        <v>6759.35</v>
      </c>
      <c r="H47" s="40">
        <f t="shared" si="3"/>
        <v>120.54999999999927</v>
      </c>
      <c r="I47" s="40">
        <f t="shared" si="4"/>
        <v>34.869999999999891</v>
      </c>
      <c r="J47" s="40">
        <f t="shared" si="5"/>
        <v>155.42000000000007</v>
      </c>
      <c r="K47" s="41">
        <f>[1]Оплата!BC46</f>
        <v>806.7756999999981</v>
      </c>
      <c r="L47" s="41">
        <f>[1]Оплата!AA46</f>
        <v>0</v>
      </c>
      <c r="M47" s="41">
        <f t="shared" si="17"/>
        <v>744.99899999999548</v>
      </c>
      <c r="N47" s="41">
        <f t="shared" si="18"/>
        <v>79.852299999999758</v>
      </c>
      <c r="O47" s="38">
        <f t="shared" si="8"/>
        <v>824.85129999999526</v>
      </c>
      <c r="P47" s="38"/>
      <c r="Q47" s="41">
        <f t="shared" si="9"/>
        <v>-18.075599999997166</v>
      </c>
      <c r="R47" s="41">
        <f>[1]Оплата!BD46</f>
        <v>-18.075599999997166</v>
      </c>
      <c r="S47" s="41" t="str">
        <f t="shared" si="6"/>
        <v/>
      </c>
      <c r="T47" s="41" t="str">
        <f t="shared" si="7"/>
        <v xml:space="preserve">№036 </v>
      </c>
    </row>
    <row r="48" spans="1:20">
      <c r="A48" s="12" t="s">
        <v>39</v>
      </c>
      <c r="B48" s="36">
        <v>4756.54</v>
      </c>
      <c r="C48" s="36">
        <v>2402.14</v>
      </c>
      <c r="D48" s="36">
        <v>7158.74</v>
      </c>
      <c r="E48" s="9">
        <v>5060.45</v>
      </c>
      <c r="F48" s="9">
        <v>2541.2800000000002</v>
      </c>
      <c r="G48" s="9">
        <v>7601.79</v>
      </c>
      <c r="H48" s="10">
        <f t="shared" ref="H48:H49" si="19">E48-B48</f>
        <v>303.90999999999985</v>
      </c>
      <c r="I48" s="10">
        <f t="shared" ref="I48:I49" si="20">F48-C48</f>
        <v>139.14000000000033</v>
      </c>
      <c r="J48" s="10">
        <f t="shared" ref="J48" si="21">G48-D48</f>
        <v>443.05000000000018</v>
      </c>
      <c r="K48" s="14">
        <f>[1]Оплата!BC47</f>
        <v>-4581.6276999999955</v>
      </c>
      <c r="L48" s="14">
        <f>[1]Оплата!AA47</f>
        <v>1676.72</v>
      </c>
      <c r="M48" s="14">
        <f t="shared" si="17"/>
        <v>1878.1637999999989</v>
      </c>
      <c r="N48" s="14">
        <f t="shared" si="18"/>
        <v>318.63060000000075</v>
      </c>
      <c r="O48" s="12">
        <f t="shared" si="8"/>
        <v>2196.7943999999998</v>
      </c>
      <c r="P48" s="12"/>
      <c r="Q48" s="14">
        <f t="shared" si="9"/>
        <v>-5101.702099999995</v>
      </c>
      <c r="R48" s="41">
        <f>[1]Оплата!BD47</f>
        <v>-5101.702099999995</v>
      </c>
      <c r="S48" s="41" t="str">
        <f t="shared" si="6"/>
        <v/>
      </c>
      <c r="T48" s="14" t="str">
        <f t="shared" si="7"/>
        <v xml:space="preserve">№037 </v>
      </c>
    </row>
    <row r="49" spans="1:20">
      <c r="A49" s="38" t="s">
        <v>40</v>
      </c>
      <c r="B49" s="39">
        <v>2647.17</v>
      </c>
      <c r="C49" s="39">
        <v>1469.6200000000001</v>
      </c>
      <c r="D49" s="39">
        <v>4116.8100000000004</v>
      </c>
      <c r="E49" s="40">
        <v>2705.85</v>
      </c>
      <c r="F49" s="40">
        <v>1488.6200000000001</v>
      </c>
      <c r="G49" s="40">
        <v>4194.4800000000005</v>
      </c>
      <c r="H49" s="40">
        <f t="shared" si="19"/>
        <v>58.679999999999836</v>
      </c>
      <c r="I49" s="40">
        <f t="shared" si="20"/>
        <v>19</v>
      </c>
      <c r="J49" s="40">
        <f>G49-D49</f>
        <v>77.670000000000073</v>
      </c>
      <c r="K49" s="41">
        <f>[1]Оплата!BC48</f>
        <v>-1198.8660846891844</v>
      </c>
      <c r="L49" s="41">
        <f>[1]Оплата!AA48</f>
        <v>5000</v>
      </c>
      <c r="M49" s="41">
        <f t="shared" si="17"/>
        <v>362.64239999999899</v>
      </c>
      <c r="N49" s="41">
        <f t="shared" si="18"/>
        <v>43.51</v>
      </c>
      <c r="O49" s="38">
        <f t="shared" si="8"/>
        <v>406.15239999999898</v>
      </c>
      <c r="P49" s="38"/>
      <c r="Q49" s="41">
        <f t="shared" ref="Q49:Q73" si="22">K49-O49+L49+P49</f>
        <v>3394.9815153108166</v>
      </c>
      <c r="R49" s="41">
        <f>[1]Оплата!BD48</f>
        <v>3394.9815153108166</v>
      </c>
      <c r="S49" s="41" t="str">
        <f t="shared" si="6"/>
        <v/>
      </c>
      <c r="T49" s="41" t="str">
        <f t="shared" si="7"/>
        <v>№038</v>
      </c>
    </row>
    <row r="50" spans="1:20">
      <c r="A50" s="12" t="s">
        <v>269</v>
      </c>
      <c r="H50" s="10"/>
      <c r="I50" s="10"/>
      <c r="J50" s="10"/>
      <c r="K50" s="14">
        <f>[1]Оплата!BC49</f>
        <v>-582.58610000000476</v>
      </c>
      <c r="L50" s="14">
        <f>[1]Оплата!AA49</f>
        <v>0</v>
      </c>
      <c r="M50" s="14">
        <f t="shared" si="17"/>
        <v>0</v>
      </c>
      <c r="N50" s="14">
        <f t="shared" si="18"/>
        <v>0</v>
      </c>
      <c r="O50" s="12">
        <f t="shared" si="8"/>
        <v>0</v>
      </c>
      <c r="P50" s="12"/>
      <c r="Q50" s="14">
        <f t="shared" si="22"/>
        <v>-582.58610000000476</v>
      </c>
      <c r="R50" s="41">
        <f>[1]Оплата!BD49</f>
        <v>-582.58610000000476</v>
      </c>
      <c r="S50" s="41" t="str">
        <f t="shared" si="6"/>
        <v/>
      </c>
      <c r="T50" s="14" t="str">
        <f t="shared" si="7"/>
        <v>№039 снят потребителем</v>
      </c>
    </row>
    <row r="51" spans="1:20">
      <c r="A51" s="38" t="s">
        <v>41</v>
      </c>
      <c r="B51" s="39">
        <v>1372.33</v>
      </c>
      <c r="C51" s="39">
        <v>2550.5300000000002</v>
      </c>
      <c r="D51" s="39">
        <v>3922.88</v>
      </c>
      <c r="E51" s="40">
        <v>1372.33</v>
      </c>
      <c r="F51" s="40">
        <v>2550.5300000000002</v>
      </c>
      <c r="G51" s="40">
        <v>3922.88</v>
      </c>
      <c r="H51" s="40">
        <f t="shared" si="3"/>
        <v>0</v>
      </c>
      <c r="I51" s="40">
        <f t="shared" si="4"/>
        <v>0</v>
      </c>
      <c r="J51" s="40">
        <f t="shared" si="5"/>
        <v>0</v>
      </c>
      <c r="K51" s="41">
        <f>[1]Оплата!BC50</f>
        <v>-0.42230000000025658</v>
      </c>
      <c r="L51" s="41">
        <f>[1]Оплата!AA50</f>
        <v>0</v>
      </c>
      <c r="M51" s="41">
        <f t="shared" si="17"/>
        <v>0</v>
      </c>
      <c r="N51" s="41">
        <f t="shared" si="18"/>
        <v>0</v>
      </c>
      <c r="O51" s="38">
        <f t="shared" si="8"/>
        <v>0</v>
      </c>
      <c r="P51" s="38"/>
      <c r="Q51" s="41">
        <f t="shared" si="22"/>
        <v>-0.42230000000025658</v>
      </c>
      <c r="R51" s="41">
        <f>[1]Оплата!BD50</f>
        <v>-0.42230000000025658</v>
      </c>
      <c r="S51" s="41" t="str">
        <f t="shared" si="6"/>
        <v/>
      </c>
      <c r="T51" s="41" t="str">
        <f t="shared" si="7"/>
        <v>№040</v>
      </c>
    </row>
    <row r="52" spans="1:20">
      <c r="A52" s="12" t="s">
        <v>42</v>
      </c>
      <c r="B52" s="36">
        <v>4505.1400000000003</v>
      </c>
      <c r="C52" s="36">
        <v>2695.25</v>
      </c>
      <c r="D52" s="36">
        <v>7200.82</v>
      </c>
      <c r="E52" s="9">
        <v>4603.41</v>
      </c>
      <c r="F52" s="9">
        <v>2720.55</v>
      </c>
      <c r="G52" s="9">
        <v>7324.39</v>
      </c>
      <c r="H52" s="10">
        <f>E52-B52</f>
        <v>98.269999999999527</v>
      </c>
      <c r="I52" s="10">
        <f>F52-C52</f>
        <v>25.300000000000182</v>
      </c>
      <c r="J52" s="10">
        <f>G52-D52</f>
        <v>123.57000000000062</v>
      </c>
      <c r="K52" s="14">
        <f>[1]Оплата!BC51</f>
        <v>-490.46450000000146</v>
      </c>
      <c r="L52" s="14">
        <f>[1]Оплата!AA51</f>
        <v>0</v>
      </c>
      <c r="M52" s="14">
        <f t="shared" si="17"/>
        <v>607.308599999997</v>
      </c>
      <c r="N52" s="14">
        <f t="shared" si="18"/>
        <v>57.937000000000417</v>
      </c>
      <c r="O52" s="12">
        <f t="shared" si="8"/>
        <v>665.24559999999747</v>
      </c>
      <c r="P52" s="12"/>
      <c r="Q52" s="14">
        <f t="shared" si="22"/>
        <v>-1155.7100999999989</v>
      </c>
      <c r="R52" s="41">
        <f>[1]Оплата!BD51</f>
        <v>-1155.7100999999989</v>
      </c>
      <c r="S52" s="41" t="str">
        <f t="shared" si="6"/>
        <v/>
      </c>
      <c r="T52" s="14" t="str">
        <f t="shared" si="7"/>
        <v xml:space="preserve">№041 </v>
      </c>
    </row>
    <row r="53" spans="1:20">
      <c r="A53" s="38" t="s">
        <v>43</v>
      </c>
      <c r="B53" s="39">
        <v>6943.02</v>
      </c>
      <c r="C53" s="39">
        <v>3267.48</v>
      </c>
      <c r="D53" s="39">
        <v>10210.51</v>
      </c>
      <c r="E53" s="40">
        <v>7091.16</v>
      </c>
      <c r="F53" s="40">
        <v>3304.19</v>
      </c>
      <c r="G53" s="40">
        <v>10395.36</v>
      </c>
      <c r="H53" s="40">
        <f t="shared" si="3"/>
        <v>148.13999999999942</v>
      </c>
      <c r="I53" s="40">
        <f t="shared" si="4"/>
        <v>36.710000000000036</v>
      </c>
      <c r="J53" s="40">
        <f t="shared" si="5"/>
        <v>184.85000000000036</v>
      </c>
      <c r="K53" s="41">
        <f>[1]Оплата!BC52</f>
        <v>-1217.6902000000009</v>
      </c>
      <c r="L53" s="41">
        <f>[1]Оплата!AA52</f>
        <v>1000</v>
      </c>
      <c r="M53" s="41">
        <f t="shared" si="17"/>
        <v>915.50519999999631</v>
      </c>
      <c r="N53" s="41">
        <f t="shared" si="18"/>
        <v>84.065900000000084</v>
      </c>
      <c r="O53" s="38">
        <f t="shared" si="8"/>
        <v>999.57109999999636</v>
      </c>
      <c r="P53" s="38"/>
      <c r="Q53" s="41">
        <f t="shared" si="22"/>
        <v>-1217.2612999999974</v>
      </c>
      <c r="R53" s="41">
        <f>[1]Оплата!BD52</f>
        <v>-1217.2612999999974</v>
      </c>
      <c r="S53" s="41" t="str">
        <f t="shared" si="6"/>
        <v/>
      </c>
      <c r="T53" s="41" t="str">
        <f t="shared" si="7"/>
        <v xml:space="preserve">№041а </v>
      </c>
    </row>
    <row r="54" spans="1:20">
      <c r="A54" s="12" t="s">
        <v>44</v>
      </c>
      <c r="B54" s="36">
        <v>2190.7600000000002</v>
      </c>
      <c r="C54" s="36">
        <v>2150.11</v>
      </c>
      <c r="D54" s="36">
        <v>4340.8999999999996</v>
      </c>
      <c r="E54" s="9">
        <v>2347.19</v>
      </c>
      <c r="F54" s="9">
        <v>2169.46</v>
      </c>
      <c r="G54" s="9">
        <v>4516.6900000000005</v>
      </c>
      <c r="H54" s="10">
        <f t="shared" si="3"/>
        <v>156.42999999999984</v>
      </c>
      <c r="I54" s="10">
        <f t="shared" si="4"/>
        <v>19.349999999999909</v>
      </c>
      <c r="J54" s="10">
        <f t="shared" si="5"/>
        <v>175.79000000000087</v>
      </c>
      <c r="K54" s="14">
        <f>[1]Оплата!BC53</f>
        <v>475.4184999999988</v>
      </c>
      <c r="L54" s="14">
        <f>[1]Оплата!AA53</f>
        <v>0</v>
      </c>
      <c r="M54" s="14">
        <f t="shared" si="17"/>
        <v>966.73739999999896</v>
      </c>
      <c r="N54" s="14">
        <f t="shared" si="18"/>
        <v>44.311499999999789</v>
      </c>
      <c r="O54" s="12">
        <f t="shared" si="8"/>
        <v>1011.0488999999988</v>
      </c>
      <c r="P54" s="12"/>
      <c r="Q54" s="14">
        <f t="shared" si="22"/>
        <v>-535.63040000000001</v>
      </c>
      <c r="R54" s="41">
        <f>[1]Оплата!BD53</f>
        <v>-535.63040000000001</v>
      </c>
      <c r="S54" s="41" t="str">
        <f t="shared" si="6"/>
        <v/>
      </c>
      <c r="T54" s="14" t="str">
        <f t="shared" si="7"/>
        <v xml:space="preserve">№042 </v>
      </c>
    </row>
    <row r="55" spans="1:20">
      <c r="A55" s="38" t="s">
        <v>45</v>
      </c>
      <c r="B55" s="39">
        <v>2993.54</v>
      </c>
      <c r="C55" s="39">
        <v>1265.29</v>
      </c>
      <c r="D55" s="39">
        <v>4258.84</v>
      </c>
      <c r="E55" s="40">
        <v>3067.6800000000003</v>
      </c>
      <c r="F55" s="40">
        <v>1290.6400000000001</v>
      </c>
      <c r="G55" s="40">
        <v>4358.32</v>
      </c>
      <c r="H55" s="40">
        <f t="shared" si="3"/>
        <v>74.140000000000327</v>
      </c>
      <c r="I55" s="40">
        <f t="shared" si="4"/>
        <v>25.350000000000136</v>
      </c>
      <c r="J55" s="40">
        <f t="shared" si="5"/>
        <v>99.479999999999563</v>
      </c>
      <c r="K55" s="41">
        <f>[1]Оплата!BC54-15476.83</f>
        <v>0.14170000000012806</v>
      </c>
      <c r="L55" s="41">
        <f>[1]Оплата!AA54</f>
        <v>0</v>
      </c>
      <c r="M55" s="41">
        <f t="shared" si="17"/>
        <v>458.185200000002</v>
      </c>
      <c r="N55" s="41">
        <f t="shared" si="18"/>
        <v>58.05150000000031</v>
      </c>
      <c r="O55" s="38">
        <f t="shared" si="8"/>
        <v>516.23670000000232</v>
      </c>
      <c r="P55" s="38"/>
      <c r="Q55" s="41">
        <f t="shared" si="22"/>
        <v>-516.09500000000219</v>
      </c>
      <c r="R55" s="41">
        <f>[1]Оплата!BD54</f>
        <v>-516.09670000000312</v>
      </c>
      <c r="S55" s="41">
        <f t="shared" si="6"/>
        <v>1</v>
      </c>
      <c r="T55" s="41" t="str">
        <f t="shared" si="7"/>
        <v xml:space="preserve">№043\1 </v>
      </c>
    </row>
    <row r="56" spans="1:20">
      <c r="A56" s="12" t="s">
        <v>46</v>
      </c>
      <c r="B56" s="36">
        <v>15008.45</v>
      </c>
      <c r="C56" s="36">
        <v>6840.57</v>
      </c>
      <c r="D56" s="36">
        <v>21849.03</v>
      </c>
      <c r="E56" s="9">
        <v>15225.53</v>
      </c>
      <c r="F56" s="9">
        <v>7017.1100000000006</v>
      </c>
      <c r="G56" s="9">
        <v>22242.65</v>
      </c>
      <c r="H56" s="10">
        <f t="shared" si="3"/>
        <v>217.07999999999993</v>
      </c>
      <c r="I56" s="10">
        <f t="shared" si="4"/>
        <v>176.54000000000087</v>
      </c>
      <c r="J56" s="10">
        <f t="shared" si="5"/>
        <v>393.62000000000262</v>
      </c>
      <c r="K56" s="14">
        <f>[1]Оплата!BC55+15476.83</f>
        <v>2.000000002226443E-3</v>
      </c>
      <c r="L56" s="14">
        <f>[1]Оплата!AA55</f>
        <v>0</v>
      </c>
      <c r="M56" s="14">
        <f t="shared" si="17"/>
        <v>1341.5543999999995</v>
      </c>
      <c r="N56" s="14">
        <f t="shared" si="18"/>
        <v>404.27660000000202</v>
      </c>
      <c r="O56" s="12">
        <f t="shared" si="8"/>
        <v>1745.8310000000015</v>
      </c>
      <c r="P56" s="12"/>
      <c r="Q56" s="14">
        <f t="shared" si="22"/>
        <v>-1745.8289999999993</v>
      </c>
      <c r="R56" s="41">
        <f>[1]Оплата!BD55</f>
        <v>-1745.8310000000019</v>
      </c>
      <c r="S56" s="41">
        <f t="shared" si="6"/>
        <v>1</v>
      </c>
      <c r="T56" s="14" t="str">
        <f t="shared" si="7"/>
        <v xml:space="preserve">№043\2 </v>
      </c>
    </row>
    <row r="57" spans="1:20">
      <c r="A57" s="38" t="s">
        <v>47</v>
      </c>
      <c r="B57" s="39">
        <v>3697.1800000000003</v>
      </c>
      <c r="C57" s="39">
        <v>1843.41</v>
      </c>
      <c r="D57" s="39">
        <v>5540.6</v>
      </c>
      <c r="E57" s="40">
        <v>3768.88</v>
      </c>
      <c r="F57" s="40">
        <v>1887.08</v>
      </c>
      <c r="G57" s="40">
        <v>5655.96</v>
      </c>
      <c r="H57" s="40">
        <f t="shared" si="3"/>
        <v>71.699999999999818</v>
      </c>
      <c r="I57" s="40">
        <f t="shared" si="4"/>
        <v>43.669999999999845</v>
      </c>
      <c r="J57" s="40">
        <f t="shared" si="5"/>
        <v>115.35999999999967</v>
      </c>
      <c r="K57" s="41">
        <f>[1]Оплата!BC56</f>
        <v>384.24509999999736</v>
      </c>
      <c r="L57" s="41">
        <f>[1]Оплата!AA56</f>
        <v>0</v>
      </c>
      <c r="M57" s="41">
        <f t="shared" si="17"/>
        <v>443.10599999999886</v>
      </c>
      <c r="N57" s="41">
        <f t="shared" si="18"/>
        <v>100.00429999999965</v>
      </c>
      <c r="O57" s="38">
        <f t="shared" si="8"/>
        <v>543.11029999999846</v>
      </c>
      <c r="P57" s="38"/>
      <c r="Q57" s="41">
        <f t="shared" si="22"/>
        <v>-158.8652000000011</v>
      </c>
      <c r="R57" s="41">
        <f>[1]Оплата!BD56</f>
        <v>-158.8652000000011</v>
      </c>
      <c r="S57" s="41" t="str">
        <f t="shared" si="6"/>
        <v/>
      </c>
      <c r="T57" s="41" t="str">
        <f t="shared" si="7"/>
        <v xml:space="preserve">№044 </v>
      </c>
    </row>
    <row r="58" spans="1:20">
      <c r="A58" s="12" t="s">
        <v>268</v>
      </c>
      <c r="H58" s="10"/>
      <c r="I58" s="10"/>
      <c r="J58" s="10"/>
      <c r="K58" s="14">
        <f>[1]Оплата!BC57</f>
        <v>0</v>
      </c>
      <c r="L58" s="14">
        <f>[1]Оплата!AA57</f>
        <v>0</v>
      </c>
      <c r="M58" s="14"/>
      <c r="N58" s="14"/>
      <c r="O58" s="12"/>
      <c r="P58" s="12"/>
      <c r="Q58" s="14">
        <f t="shared" si="22"/>
        <v>0</v>
      </c>
      <c r="R58" s="41">
        <f>[1]Оплата!BD57</f>
        <v>0</v>
      </c>
      <c r="S58" s="41" t="str">
        <f t="shared" si="6"/>
        <v/>
      </c>
      <c r="T58" s="14" t="str">
        <f t="shared" si="7"/>
        <v>№045 не установлен</v>
      </c>
    </row>
    <row r="59" spans="1:20">
      <c r="A59" s="38" t="s">
        <v>48</v>
      </c>
      <c r="B59" s="39">
        <v>3492.11</v>
      </c>
      <c r="C59" s="39">
        <v>2784.21</v>
      </c>
      <c r="D59" s="39">
        <v>6276.33</v>
      </c>
      <c r="E59" s="40">
        <v>3651.9300000000003</v>
      </c>
      <c r="F59" s="40">
        <v>2902.56</v>
      </c>
      <c r="G59" s="40">
        <v>6554.49</v>
      </c>
      <c r="H59" s="40">
        <f t="shared" si="3"/>
        <v>159.82000000000016</v>
      </c>
      <c r="I59" s="40">
        <f t="shared" si="4"/>
        <v>118.34999999999991</v>
      </c>
      <c r="J59" s="40">
        <f t="shared" si="5"/>
        <v>278.15999999999985</v>
      </c>
      <c r="K59" s="41">
        <f>[1]Оплата!BC58</f>
        <v>-12.548500000000786</v>
      </c>
      <c r="L59" s="41">
        <f>[1]Оплата!AA58</f>
        <v>0</v>
      </c>
      <c r="M59" s="41">
        <f t="shared" ref="M59:M90" si="23">H59*M$5</f>
        <v>987.687600000001</v>
      </c>
      <c r="N59" s="41">
        <f t="shared" ref="N59:N90" si="24">I59*N$5</f>
        <v>271.02149999999978</v>
      </c>
      <c r="O59" s="38">
        <f t="shared" si="8"/>
        <v>1258.7091000000007</v>
      </c>
      <c r="P59" s="38"/>
      <c r="Q59" s="41">
        <f t="shared" si="22"/>
        <v>-1271.2576000000015</v>
      </c>
      <c r="R59" s="41">
        <f>[1]Оплата!BD58</f>
        <v>-1271.2576000000015</v>
      </c>
      <c r="S59" s="41" t="str">
        <f t="shared" si="6"/>
        <v/>
      </c>
      <c r="T59" s="41" t="str">
        <f t="shared" si="7"/>
        <v xml:space="preserve">№046 </v>
      </c>
    </row>
    <row r="60" spans="1:20">
      <c r="A60" s="12" t="s">
        <v>49</v>
      </c>
      <c r="B60" s="36">
        <v>6274.81</v>
      </c>
      <c r="C60" s="36">
        <v>2677.05</v>
      </c>
      <c r="D60" s="36">
        <v>8951.880000000001</v>
      </c>
      <c r="E60" s="9">
        <v>6405.29</v>
      </c>
      <c r="F60" s="9">
        <v>2747.86</v>
      </c>
      <c r="G60" s="9">
        <v>9153.17</v>
      </c>
      <c r="H60" s="10">
        <f t="shared" si="3"/>
        <v>130.47999999999956</v>
      </c>
      <c r="I60" s="10">
        <f t="shared" si="4"/>
        <v>70.809999999999945</v>
      </c>
      <c r="J60" s="10">
        <f t="shared" si="5"/>
        <v>201.28999999999905</v>
      </c>
      <c r="K60" s="14">
        <f>[1]Оплата!BC59</f>
        <v>-2156.8246000000022</v>
      </c>
      <c r="L60" s="14">
        <f>[1]Оплата!AA59</f>
        <v>681</v>
      </c>
      <c r="M60" s="14">
        <f t="shared" si="23"/>
        <v>806.36639999999727</v>
      </c>
      <c r="N60" s="14">
        <f t="shared" si="24"/>
        <v>162.15489999999988</v>
      </c>
      <c r="O60" s="12">
        <f t="shared" si="8"/>
        <v>968.52129999999715</v>
      </c>
      <c r="P60" s="12"/>
      <c r="Q60" s="14">
        <f t="shared" si="22"/>
        <v>-2444.3458999999993</v>
      </c>
      <c r="R60" s="41">
        <f>[1]Оплата!BD59</f>
        <v>-2444.3458999999993</v>
      </c>
      <c r="S60" s="41" t="str">
        <f t="shared" si="6"/>
        <v/>
      </c>
      <c r="T60" s="14" t="str">
        <f t="shared" si="7"/>
        <v xml:space="preserve">№046а </v>
      </c>
    </row>
    <row r="61" spans="1:20">
      <c r="A61" s="38" t="s">
        <v>50</v>
      </c>
      <c r="B61" s="39">
        <v>275.40000000000003</v>
      </c>
      <c r="C61" s="39">
        <v>125.37</v>
      </c>
      <c r="D61" s="39">
        <v>400.77</v>
      </c>
      <c r="E61" s="40">
        <v>282.49</v>
      </c>
      <c r="F61" s="40">
        <v>128.75</v>
      </c>
      <c r="G61" s="40">
        <v>411.24</v>
      </c>
      <c r="H61" s="40">
        <f t="shared" si="3"/>
        <v>7.089999999999975</v>
      </c>
      <c r="I61" s="40">
        <f t="shared" si="4"/>
        <v>3.3799999999999955</v>
      </c>
      <c r="J61" s="40">
        <f t="shared" si="5"/>
        <v>10.470000000000027</v>
      </c>
      <c r="K61" s="41">
        <f>[1]Оплата!BC60</f>
        <v>-1777.1985</v>
      </c>
      <c r="L61" s="41">
        <f>[1]Оплата!AA60</f>
        <v>0</v>
      </c>
      <c r="M61" s="41">
        <f t="shared" si="23"/>
        <v>43.816199999999846</v>
      </c>
      <c r="N61" s="41">
        <f t="shared" si="24"/>
        <v>7.74019999999999</v>
      </c>
      <c r="O61" s="38">
        <f t="shared" si="8"/>
        <v>51.556399999999833</v>
      </c>
      <c r="P61" s="38"/>
      <c r="Q61" s="41">
        <f t="shared" si="22"/>
        <v>-1828.7548999999999</v>
      </c>
      <c r="R61" s="41">
        <f>[1]Оплата!BD60</f>
        <v>-1828.7548999999999</v>
      </c>
      <c r="S61" s="41" t="str">
        <f t="shared" si="6"/>
        <v/>
      </c>
      <c r="T61" s="41" t="str">
        <f t="shared" si="7"/>
        <v xml:space="preserve">№047 </v>
      </c>
    </row>
    <row r="62" spans="1:20">
      <c r="A62" s="12" t="s">
        <v>51</v>
      </c>
      <c r="B62" s="36">
        <v>6552.4400000000005</v>
      </c>
      <c r="C62" s="36">
        <v>2016.02</v>
      </c>
      <c r="D62" s="36">
        <v>8568.4699999999993</v>
      </c>
      <c r="E62" s="9">
        <v>6785.63</v>
      </c>
      <c r="F62" s="9">
        <v>2078.73</v>
      </c>
      <c r="G62" s="9">
        <v>8864.3700000000008</v>
      </c>
      <c r="H62" s="10">
        <f>E62-B62</f>
        <v>233.1899999999996</v>
      </c>
      <c r="I62" s="10">
        <f>F62-C62</f>
        <v>62.710000000000036</v>
      </c>
      <c r="J62" s="10">
        <f>G62-D62</f>
        <v>295.90000000000146</v>
      </c>
      <c r="K62" s="14">
        <f>[1]Оплата!BC61</f>
        <v>-4265.8520000000017</v>
      </c>
      <c r="L62" s="14">
        <f>[1]Оплата!AA61</f>
        <v>0</v>
      </c>
      <c r="M62" s="14">
        <f t="shared" si="23"/>
        <v>1441.1141999999975</v>
      </c>
      <c r="N62" s="14">
        <f t="shared" si="24"/>
        <v>143.60590000000008</v>
      </c>
      <c r="O62" s="12">
        <f>SUM(M62:N62)</f>
        <v>1584.7200999999975</v>
      </c>
      <c r="P62" s="12"/>
      <c r="Q62" s="14">
        <f t="shared" si="22"/>
        <v>-5850.5720999999994</v>
      </c>
      <c r="R62" s="41">
        <f>[1]Оплата!BD61</f>
        <v>-5850.5720999999994</v>
      </c>
      <c r="S62" s="41" t="str">
        <f t="shared" si="6"/>
        <v/>
      </c>
      <c r="T62" s="14" t="str">
        <f t="shared" si="7"/>
        <v xml:space="preserve">№048 </v>
      </c>
    </row>
    <row r="63" spans="1:20">
      <c r="A63" s="38" t="s">
        <v>52</v>
      </c>
      <c r="B63" s="39">
        <v>6016.27</v>
      </c>
      <c r="C63" s="39">
        <v>2535.67</v>
      </c>
      <c r="D63" s="39">
        <v>8551.94</v>
      </c>
      <c r="E63" s="40">
        <v>6287.27</v>
      </c>
      <c r="F63" s="40">
        <v>2654.66</v>
      </c>
      <c r="G63" s="40">
        <v>8941.93</v>
      </c>
      <c r="H63" s="40">
        <f t="shared" si="3"/>
        <v>271</v>
      </c>
      <c r="I63" s="40">
        <f t="shared" si="4"/>
        <v>118.98999999999978</v>
      </c>
      <c r="J63" s="40">
        <f t="shared" si="5"/>
        <v>389.98999999999978</v>
      </c>
      <c r="K63" s="41">
        <f>[1]Оплата!BC62</f>
        <v>-203.2541000000038</v>
      </c>
      <c r="L63" s="41">
        <f>[1]Оплата!AA62</f>
        <v>0</v>
      </c>
      <c r="M63" s="41">
        <f t="shared" si="23"/>
        <v>1674.78</v>
      </c>
      <c r="N63" s="41">
        <f t="shared" si="24"/>
        <v>272.48709999999949</v>
      </c>
      <c r="O63" s="38">
        <f t="shared" si="8"/>
        <v>1947.2670999999996</v>
      </c>
      <c r="P63" s="38"/>
      <c r="Q63" s="41">
        <f t="shared" si="22"/>
        <v>-2150.5212000000033</v>
      </c>
      <c r="R63" s="41">
        <f>[1]Оплата!BD62</f>
        <v>-2150.5212000000033</v>
      </c>
      <c r="S63" s="41" t="str">
        <f t="shared" si="6"/>
        <v/>
      </c>
      <c r="T63" s="41" t="str">
        <f t="shared" si="7"/>
        <v xml:space="preserve">№049 </v>
      </c>
    </row>
    <row r="64" spans="1:20">
      <c r="A64" s="12" t="s">
        <v>53</v>
      </c>
      <c r="B64" s="36">
        <v>7750.6</v>
      </c>
      <c r="C64" s="36">
        <v>3076.17</v>
      </c>
      <c r="D64" s="36">
        <v>10826.78</v>
      </c>
      <c r="E64" s="9">
        <v>8123.58</v>
      </c>
      <c r="F64" s="9">
        <v>3243.58</v>
      </c>
      <c r="G64" s="9">
        <v>11367.17</v>
      </c>
      <c r="H64" s="10">
        <f t="shared" si="3"/>
        <v>372.97999999999956</v>
      </c>
      <c r="I64" s="10">
        <f t="shared" si="4"/>
        <v>167.40999999999985</v>
      </c>
      <c r="J64" s="10">
        <f t="shared" si="5"/>
        <v>540.38999999999942</v>
      </c>
      <c r="K64" s="14">
        <f>[1]Оплата!BC63</f>
        <v>-3162.7154000000014</v>
      </c>
      <c r="L64" s="14">
        <f>[1]Оплата!AA63</f>
        <v>0</v>
      </c>
      <c r="M64" s="14">
        <f t="shared" si="23"/>
        <v>2305.0163999999972</v>
      </c>
      <c r="N64" s="14">
        <f t="shared" si="24"/>
        <v>383.36889999999966</v>
      </c>
      <c r="O64" s="12">
        <f t="shared" si="8"/>
        <v>2688.3852999999967</v>
      </c>
      <c r="P64" s="12"/>
      <c r="Q64" s="14">
        <f t="shared" si="22"/>
        <v>-5851.1006999999981</v>
      </c>
      <c r="R64" s="41">
        <f>[1]Оплата!BD63</f>
        <v>-5851.1006999999981</v>
      </c>
      <c r="S64" s="41" t="str">
        <f t="shared" si="6"/>
        <v/>
      </c>
      <c r="T64" s="14" t="str">
        <f t="shared" si="7"/>
        <v xml:space="preserve">№050 </v>
      </c>
    </row>
    <row r="65" spans="1:20">
      <c r="A65" s="38" t="s">
        <v>54</v>
      </c>
      <c r="B65" s="39">
        <v>12464.89</v>
      </c>
      <c r="C65" s="39">
        <v>13479.970000000001</v>
      </c>
      <c r="D65" s="39">
        <v>25944.87</v>
      </c>
      <c r="E65" s="40">
        <v>12711.95</v>
      </c>
      <c r="F65" s="40">
        <v>13605.53</v>
      </c>
      <c r="G65" s="40">
        <v>26317.49</v>
      </c>
      <c r="H65" s="40">
        <f t="shared" si="3"/>
        <v>247.06000000000131</v>
      </c>
      <c r="I65" s="40">
        <f t="shared" si="4"/>
        <v>125.55999999999949</v>
      </c>
      <c r="J65" s="40">
        <f t="shared" si="5"/>
        <v>372.62000000000262</v>
      </c>
      <c r="K65" s="41">
        <f>[1]Оплата!BC64</f>
        <v>-11841.590299999996</v>
      </c>
      <c r="L65" s="41">
        <f>[1]Оплата!AA64</f>
        <v>12000</v>
      </c>
      <c r="M65" s="41">
        <f t="shared" si="23"/>
        <v>1526.8308000000079</v>
      </c>
      <c r="N65" s="41">
        <f t="shared" si="24"/>
        <v>287.53239999999886</v>
      </c>
      <c r="O65" s="38">
        <f t="shared" si="8"/>
        <v>1814.3632000000068</v>
      </c>
      <c r="P65" s="38"/>
      <c r="Q65" s="41">
        <f t="shared" si="22"/>
        <v>-1655.9535000000033</v>
      </c>
      <c r="R65" s="41">
        <f>[1]Оплата!BD64</f>
        <v>-1655.9535000000033</v>
      </c>
      <c r="S65" s="41" t="str">
        <f t="shared" si="6"/>
        <v/>
      </c>
      <c r="T65" s="41" t="str">
        <f t="shared" si="7"/>
        <v xml:space="preserve">№051 </v>
      </c>
    </row>
    <row r="66" spans="1:20">
      <c r="A66" s="12" t="s">
        <v>55</v>
      </c>
      <c r="B66" s="36">
        <v>4455.5</v>
      </c>
      <c r="C66" s="36">
        <v>1668.06</v>
      </c>
      <c r="D66" s="36">
        <v>6123.57</v>
      </c>
      <c r="E66" s="9">
        <v>4535.09</v>
      </c>
      <c r="F66" s="9">
        <v>1688.9</v>
      </c>
      <c r="G66" s="9">
        <v>6223.99</v>
      </c>
      <c r="H66" s="10">
        <f t="shared" si="3"/>
        <v>79.590000000000146</v>
      </c>
      <c r="I66" s="10">
        <f t="shared" si="4"/>
        <v>20.840000000000146</v>
      </c>
      <c r="J66" s="10">
        <f t="shared" si="5"/>
        <v>100.42000000000007</v>
      </c>
      <c r="K66" s="14">
        <f>[1]Оплата!BC65</f>
        <v>-237.54689999999997</v>
      </c>
      <c r="L66" s="14">
        <f>[1]Оплата!AA65</f>
        <v>0</v>
      </c>
      <c r="M66" s="14">
        <f t="shared" si="23"/>
        <v>491.8662000000009</v>
      </c>
      <c r="N66" s="14">
        <f t="shared" si="24"/>
        <v>47.723600000000332</v>
      </c>
      <c r="O66" s="12">
        <f t="shared" si="8"/>
        <v>539.58980000000122</v>
      </c>
      <c r="P66" s="12"/>
      <c r="Q66" s="14">
        <f t="shared" si="22"/>
        <v>-777.13670000000116</v>
      </c>
      <c r="R66" s="41">
        <f>[1]Оплата!BD65</f>
        <v>-777.13670000000116</v>
      </c>
      <c r="S66" s="41" t="str">
        <f t="shared" si="6"/>
        <v/>
      </c>
      <c r="T66" s="14" t="str">
        <f t="shared" si="7"/>
        <v xml:space="preserve">№052 </v>
      </c>
    </row>
    <row r="67" spans="1:20">
      <c r="A67" s="38" t="s">
        <v>56</v>
      </c>
      <c r="B67" s="39">
        <v>3564.19</v>
      </c>
      <c r="C67" s="39">
        <v>1269.1300000000001</v>
      </c>
      <c r="D67" s="39">
        <v>4833.3500000000004</v>
      </c>
      <c r="E67" s="40">
        <v>3656.59</v>
      </c>
      <c r="F67" s="40">
        <v>1292.44</v>
      </c>
      <c r="G67" s="40">
        <v>4949.08</v>
      </c>
      <c r="H67" s="40">
        <f t="shared" si="3"/>
        <v>92.400000000000091</v>
      </c>
      <c r="I67" s="40">
        <f t="shared" si="4"/>
        <v>23.309999999999945</v>
      </c>
      <c r="J67" s="40">
        <f t="shared" si="5"/>
        <v>115.72999999999956</v>
      </c>
      <c r="K67" s="41">
        <f>[1]Оплата!BC66</f>
        <v>-1560.6606000000011</v>
      </c>
      <c r="L67" s="41">
        <f>[1]Оплата!AA66</f>
        <v>1600</v>
      </c>
      <c r="M67" s="41">
        <f t="shared" si="23"/>
        <v>571.03200000000049</v>
      </c>
      <c r="N67" s="41">
        <f t="shared" si="24"/>
        <v>53.379899999999878</v>
      </c>
      <c r="O67" s="38">
        <f t="shared" si="8"/>
        <v>624.4119000000004</v>
      </c>
      <c r="P67" s="38"/>
      <c r="Q67" s="41">
        <f t="shared" si="22"/>
        <v>-585.07250000000158</v>
      </c>
      <c r="R67" s="41">
        <f>[1]Оплата!BD66</f>
        <v>-585.07250000000158</v>
      </c>
      <c r="S67" s="41" t="str">
        <f t="shared" si="6"/>
        <v/>
      </c>
      <c r="T67" s="41" t="str">
        <f t="shared" si="7"/>
        <v xml:space="preserve">№052а </v>
      </c>
    </row>
    <row r="68" spans="1:20">
      <c r="A68" s="12" t="s">
        <v>57</v>
      </c>
      <c r="B68" s="36">
        <v>122.31</v>
      </c>
      <c r="C68" s="36">
        <v>77.27</v>
      </c>
      <c r="D68" s="36">
        <v>199.58</v>
      </c>
      <c r="E68" s="9">
        <v>122.31</v>
      </c>
      <c r="F68" s="9">
        <v>77.27</v>
      </c>
      <c r="G68" s="9">
        <v>199.59</v>
      </c>
      <c r="H68" s="10">
        <f t="shared" si="3"/>
        <v>0</v>
      </c>
      <c r="I68" s="10">
        <f t="shared" si="4"/>
        <v>0</v>
      </c>
      <c r="J68" s="10">
        <f t="shared" si="5"/>
        <v>9.9999999999909051E-3</v>
      </c>
      <c r="K68" s="14">
        <f>[1]Оплата!BC67</f>
        <v>23.412100000000066</v>
      </c>
      <c r="L68" s="14">
        <f>[1]Оплата!AA67</f>
        <v>0</v>
      </c>
      <c r="M68" s="14">
        <f t="shared" si="23"/>
        <v>0</v>
      </c>
      <c r="N68" s="14">
        <f t="shared" si="24"/>
        <v>0</v>
      </c>
      <c r="O68" s="12">
        <f t="shared" si="8"/>
        <v>0</v>
      </c>
      <c r="P68" s="12"/>
      <c r="Q68" s="14">
        <f t="shared" si="22"/>
        <v>23.412100000000066</v>
      </c>
      <c r="R68" s="41">
        <f>[1]Оплата!BD67</f>
        <v>23.412100000000066</v>
      </c>
      <c r="S68" s="41" t="str">
        <f t="shared" si="6"/>
        <v/>
      </c>
      <c r="T68" s="14" t="str">
        <f t="shared" si="7"/>
        <v xml:space="preserve">№053 </v>
      </c>
    </row>
    <row r="69" spans="1:20">
      <c r="A69" s="38" t="s">
        <v>58</v>
      </c>
      <c r="B69" s="39">
        <v>1075.51</v>
      </c>
      <c r="C69" s="39">
        <v>547.95000000000005</v>
      </c>
      <c r="D69" s="39">
        <v>1623.47</v>
      </c>
      <c r="E69" s="40">
        <v>1123.3900000000001</v>
      </c>
      <c r="F69" s="40">
        <v>571.69000000000005</v>
      </c>
      <c r="G69" s="40">
        <v>1695.0900000000001</v>
      </c>
      <c r="H69" s="40">
        <f t="shared" si="3"/>
        <v>47.880000000000109</v>
      </c>
      <c r="I69" s="40">
        <f t="shared" si="4"/>
        <v>23.740000000000009</v>
      </c>
      <c r="J69" s="40">
        <f t="shared" si="5"/>
        <v>71.620000000000118</v>
      </c>
      <c r="K69" s="41">
        <f>[1]Оплата!BC68</f>
        <v>-622.89799999999968</v>
      </c>
      <c r="L69" s="41">
        <f>[1]Оплата!AA68</f>
        <v>0</v>
      </c>
      <c r="M69" s="41">
        <f t="shared" si="23"/>
        <v>295.89840000000066</v>
      </c>
      <c r="N69" s="41">
        <f t="shared" si="24"/>
        <v>54.364600000000024</v>
      </c>
      <c r="O69" s="38">
        <f t="shared" si="8"/>
        <v>350.26300000000072</v>
      </c>
      <c r="P69" s="38"/>
      <c r="Q69" s="41">
        <f t="shared" si="22"/>
        <v>-973.1610000000004</v>
      </c>
      <c r="R69" s="41">
        <f>[1]Оплата!BD68</f>
        <v>-973.1610000000004</v>
      </c>
      <c r="S69" s="41" t="str">
        <f t="shared" si="6"/>
        <v/>
      </c>
      <c r="T69" s="41" t="str">
        <f t="shared" si="7"/>
        <v xml:space="preserve">№054 </v>
      </c>
    </row>
    <row r="70" spans="1:20">
      <c r="A70" s="12" t="s">
        <v>59</v>
      </c>
      <c r="B70" s="36">
        <v>5665.89</v>
      </c>
      <c r="C70" s="36">
        <v>2679.03</v>
      </c>
      <c r="D70" s="36">
        <v>8344.94</v>
      </c>
      <c r="E70" s="9">
        <v>6483</v>
      </c>
      <c r="F70" s="9">
        <v>3046.96</v>
      </c>
      <c r="G70" s="9">
        <v>9529.98</v>
      </c>
      <c r="H70" s="10">
        <f>E70-B70</f>
        <v>817.10999999999967</v>
      </c>
      <c r="I70" s="10">
        <f>F70-C70</f>
        <v>367.92999999999984</v>
      </c>
      <c r="J70" s="10">
        <f>G70-D70</f>
        <v>1185.0399999999991</v>
      </c>
      <c r="K70" s="14">
        <f>[1]Оплата!BC69</f>
        <v>-1295.9766000000018</v>
      </c>
      <c r="L70" s="14">
        <f>[1]Оплата!AA69</f>
        <v>0</v>
      </c>
      <c r="M70" s="14">
        <f t="shared" si="23"/>
        <v>5049.7397999999976</v>
      </c>
      <c r="N70" s="14">
        <f t="shared" si="24"/>
        <v>842.55969999999968</v>
      </c>
      <c r="O70" s="12">
        <f t="shared" si="8"/>
        <v>5892.2994999999974</v>
      </c>
      <c r="P70" s="12"/>
      <c r="Q70" s="14">
        <f t="shared" si="22"/>
        <v>-7188.2760999999991</v>
      </c>
      <c r="R70" s="41">
        <f>[1]Оплата!BD69</f>
        <v>-7188.2760999999991</v>
      </c>
      <c r="S70" s="41" t="str">
        <f t="shared" si="6"/>
        <v/>
      </c>
      <c r="T70" s="14" t="str">
        <f t="shared" si="7"/>
        <v xml:space="preserve">№055 </v>
      </c>
    </row>
    <row r="71" spans="1:20">
      <c r="A71" s="38" t="s">
        <v>60</v>
      </c>
      <c r="B71" s="39">
        <v>4047.65</v>
      </c>
      <c r="C71" s="39">
        <v>2099.9499999999998</v>
      </c>
      <c r="D71" s="39">
        <v>6147.6100000000006</v>
      </c>
      <c r="E71" s="40">
        <v>4431.62</v>
      </c>
      <c r="F71" s="40">
        <v>2245.35</v>
      </c>
      <c r="G71" s="40">
        <v>6676.9800000000005</v>
      </c>
      <c r="H71" s="40">
        <f t="shared" si="3"/>
        <v>383.9699999999998</v>
      </c>
      <c r="I71" s="40">
        <f t="shared" si="4"/>
        <v>145.40000000000009</v>
      </c>
      <c r="J71" s="40">
        <f t="shared" si="5"/>
        <v>529.36999999999989</v>
      </c>
      <c r="K71" s="41">
        <f>[1]Оплата!BC70</f>
        <v>-913.41290000000026</v>
      </c>
      <c r="L71" s="41">
        <f>[1]Оплата!AA70</f>
        <v>0</v>
      </c>
      <c r="M71" s="41">
        <f t="shared" si="23"/>
        <v>2372.9345999999987</v>
      </c>
      <c r="N71" s="41">
        <f t="shared" si="24"/>
        <v>332.96600000000024</v>
      </c>
      <c r="O71" s="38">
        <f t="shared" si="8"/>
        <v>2705.900599999999</v>
      </c>
      <c r="P71" s="38"/>
      <c r="Q71" s="41">
        <f t="shared" si="22"/>
        <v>-3619.3134999999993</v>
      </c>
      <c r="R71" s="41">
        <f>[1]Оплата!BD70</f>
        <v>-3619.3134999999993</v>
      </c>
      <c r="S71" s="41" t="str">
        <f t="shared" si="6"/>
        <v/>
      </c>
      <c r="T71" s="41" t="str">
        <f t="shared" si="7"/>
        <v xml:space="preserve">№056 </v>
      </c>
    </row>
    <row r="72" spans="1:20">
      <c r="A72" s="12" t="s">
        <v>61</v>
      </c>
      <c r="B72" s="36">
        <v>1239.58</v>
      </c>
      <c r="C72" s="36">
        <v>2303.52</v>
      </c>
      <c r="D72" s="36">
        <v>3543.21</v>
      </c>
      <c r="E72" s="9">
        <v>1239.58</v>
      </c>
      <c r="F72" s="9">
        <v>2303.52</v>
      </c>
      <c r="G72" s="9">
        <v>3543.21</v>
      </c>
      <c r="H72" s="10">
        <f t="shared" si="3"/>
        <v>0</v>
      </c>
      <c r="I72" s="10">
        <f t="shared" si="4"/>
        <v>0</v>
      </c>
      <c r="J72" s="10">
        <f t="shared" si="5"/>
        <v>0</v>
      </c>
      <c r="K72" s="14">
        <f>[1]Оплата!BC71</f>
        <v>-2567.0405999999994</v>
      </c>
      <c r="L72" s="14">
        <f>[1]Оплата!AA71</f>
        <v>0</v>
      </c>
      <c r="M72" s="14">
        <f t="shared" si="23"/>
        <v>0</v>
      </c>
      <c r="N72" s="14">
        <f t="shared" si="24"/>
        <v>0</v>
      </c>
      <c r="O72" s="12">
        <f t="shared" si="8"/>
        <v>0</v>
      </c>
      <c r="P72" s="12"/>
      <c r="Q72" s="14">
        <f t="shared" si="22"/>
        <v>-2567.0405999999994</v>
      </c>
      <c r="R72" s="41">
        <f>[1]Оплата!BD71</f>
        <v>-2567.0405999999994</v>
      </c>
      <c r="S72" s="41" t="str">
        <f t="shared" si="6"/>
        <v/>
      </c>
      <c r="T72" s="14" t="str">
        <f t="shared" si="7"/>
        <v xml:space="preserve">№057 </v>
      </c>
    </row>
    <row r="73" spans="1:20">
      <c r="A73" s="38" t="s">
        <v>62</v>
      </c>
      <c r="B73" s="39">
        <v>6266.02</v>
      </c>
      <c r="C73" s="39">
        <v>2051.5700000000002</v>
      </c>
      <c r="D73" s="39">
        <v>8317.6</v>
      </c>
      <c r="E73" s="40">
        <v>6427.62</v>
      </c>
      <c r="F73" s="40">
        <v>2117.2800000000002</v>
      </c>
      <c r="G73" s="40">
        <v>8544.91</v>
      </c>
      <c r="H73" s="40">
        <f t="shared" si="3"/>
        <v>161.59999999999945</v>
      </c>
      <c r="I73" s="40">
        <f t="shared" si="4"/>
        <v>65.710000000000036</v>
      </c>
      <c r="J73" s="40">
        <f t="shared" si="5"/>
        <v>227.30999999999949</v>
      </c>
      <c r="K73" s="41">
        <f>[1]Оплата!BC72</f>
        <v>249.61839999999734</v>
      </c>
      <c r="L73" s="41">
        <f>[1]Оплата!AA72</f>
        <v>0</v>
      </c>
      <c r="M73" s="41">
        <f t="shared" si="23"/>
        <v>998.68799999999658</v>
      </c>
      <c r="N73" s="41">
        <f t="shared" si="24"/>
        <v>150.47590000000008</v>
      </c>
      <c r="O73" s="38">
        <f t="shared" si="8"/>
        <v>1149.1638999999966</v>
      </c>
      <c r="P73" s="38"/>
      <c r="Q73" s="41">
        <f t="shared" si="22"/>
        <v>-899.54549999999927</v>
      </c>
      <c r="R73" s="41">
        <f>[1]Оплата!BD72</f>
        <v>-899.54549999999927</v>
      </c>
      <c r="S73" s="41" t="str">
        <f t="shared" si="6"/>
        <v/>
      </c>
      <c r="T73" s="41" t="str">
        <f t="shared" si="7"/>
        <v xml:space="preserve">№058 </v>
      </c>
    </row>
    <row r="74" spans="1:20">
      <c r="A74" s="12" t="s">
        <v>63</v>
      </c>
      <c r="B74" s="36">
        <v>19604.760000000002</v>
      </c>
      <c r="C74" s="36">
        <v>8609.06</v>
      </c>
      <c r="D74" s="36">
        <v>28213.83</v>
      </c>
      <c r="E74" s="9">
        <v>20255.150000000001</v>
      </c>
      <c r="F74" s="9">
        <v>8841.1</v>
      </c>
      <c r="G74" s="9">
        <v>29096.260000000002</v>
      </c>
      <c r="H74" s="10">
        <f t="shared" ref="H74:H137" si="25">E74-B74</f>
        <v>650.38999999999942</v>
      </c>
      <c r="I74" s="10">
        <f t="shared" ref="I74:I137" si="26">F74-C74</f>
        <v>232.04000000000087</v>
      </c>
      <c r="J74" s="10">
        <f t="shared" ref="J74:J137" si="27">G74-D74</f>
        <v>882.43000000000029</v>
      </c>
      <c r="K74" s="14">
        <f>[1]Оплата!BC73</f>
        <v>-2468.1952000000119</v>
      </c>
      <c r="L74" s="14">
        <f>[1]Оплата!AA73</f>
        <v>0</v>
      </c>
      <c r="M74" s="14">
        <f t="shared" si="23"/>
        <v>4019.4101999999962</v>
      </c>
      <c r="N74" s="14">
        <f t="shared" si="24"/>
        <v>531.37160000000199</v>
      </c>
      <c r="O74" s="12">
        <f t="shared" ref="O74:O137" si="28">SUM(M74:N74)</f>
        <v>4550.7817999999979</v>
      </c>
      <c r="P74" s="12"/>
      <c r="Q74" s="14">
        <f>K74-O74+L74</f>
        <v>-7018.9770000000099</v>
      </c>
      <c r="R74" s="41">
        <f>[1]Оплата!BD73</f>
        <v>-7018.9770000000099</v>
      </c>
      <c r="S74" s="41" t="str">
        <f t="shared" ref="S74:S137" si="29">IF(Q74=R74,"",1)</f>
        <v/>
      </c>
      <c r="T74" s="14" t="str">
        <f t="shared" ref="T74:T137" si="30">A74</f>
        <v xml:space="preserve">№059 </v>
      </c>
    </row>
    <row r="75" spans="1:20" ht="25.5">
      <c r="A75" s="38" t="s">
        <v>64</v>
      </c>
      <c r="B75" s="39"/>
      <c r="C75" s="39"/>
      <c r="D75" s="39"/>
      <c r="E75" s="40" t="s">
        <v>289</v>
      </c>
      <c r="F75" s="40"/>
      <c r="G75" s="40">
        <v>716.87</v>
      </c>
      <c r="H75" s="40"/>
      <c r="I75" s="40"/>
      <c r="J75" s="40"/>
      <c r="K75" s="41">
        <f>[1]Оплата!BC74</f>
        <v>-9.306499999999911</v>
      </c>
      <c r="L75" s="41">
        <f>[1]Оплата!AA74</f>
        <v>0</v>
      </c>
      <c r="M75" s="41">
        <f t="shared" si="23"/>
        <v>0</v>
      </c>
      <c r="N75" s="41">
        <f t="shared" si="24"/>
        <v>0</v>
      </c>
      <c r="O75" s="38">
        <f t="shared" si="28"/>
        <v>0</v>
      </c>
      <c r="P75" s="38" t="s">
        <v>282</v>
      </c>
      <c r="Q75" s="41">
        <f>K75-O75+L75</f>
        <v>-9.306499999999911</v>
      </c>
      <c r="R75" s="41">
        <f>[1]Оплата!BD74</f>
        <v>-9.306499999999911</v>
      </c>
      <c r="S75" s="41" t="str">
        <f t="shared" si="29"/>
        <v/>
      </c>
      <c r="T75" s="41" t="str">
        <f t="shared" si="30"/>
        <v xml:space="preserve">№060 </v>
      </c>
    </row>
    <row r="76" spans="1:20">
      <c r="A76" s="12" t="s">
        <v>65</v>
      </c>
      <c r="B76" s="36">
        <v>3993.94</v>
      </c>
      <c r="C76" s="36">
        <v>1817.41</v>
      </c>
      <c r="D76" s="36">
        <v>5811.35</v>
      </c>
      <c r="E76" s="9">
        <v>4133.07</v>
      </c>
      <c r="F76" s="9">
        <v>1858.65</v>
      </c>
      <c r="G76" s="9">
        <v>5991.72</v>
      </c>
      <c r="H76" s="10">
        <f t="shared" si="25"/>
        <v>139.12999999999965</v>
      </c>
      <c r="I76" s="10">
        <f t="shared" si="26"/>
        <v>41.240000000000009</v>
      </c>
      <c r="J76" s="10">
        <f t="shared" si="27"/>
        <v>180.36999999999989</v>
      </c>
      <c r="K76" s="14">
        <f>[1]Оплата!BC75</f>
        <v>-76.244099999999776</v>
      </c>
      <c r="L76" s="14">
        <f>[1]Оплата!AA75</f>
        <v>0</v>
      </c>
      <c r="M76" s="14">
        <f t="shared" si="23"/>
        <v>859.82339999999783</v>
      </c>
      <c r="N76" s="14">
        <f t="shared" si="24"/>
        <v>94.439600000000027</v>
      </c>
      <c r="O76" s="12">
        <f t="shared" si="28"/>
        <v>954.26299999999787</v>
      </c>
      <c r="P76" s="12"/>
      <c r="Q76" s="14">
        <f t="shared" ref="Q76:Q107" si="31">K76-O76+L76+P76</f>
        <v>-1030.5070999999975</v>
      </c>
      <c r="R76" s="41">
        <f>[1]Оплата!BD75</f>
        <v>-1030.5070999999975</v>
      </c>
      <c r="S76" s="41" t="str">
        <f t="shared" si="29"/>
        <v/>
      </c>
      <c r="T76" s="14" t="str">
        <f t="shared" si="30"/>
        <v xml:space="preserve">№061 </v>
      </c>
    </row>
    <row r="77" spans="1:20">
      <c r="A77" s="38" t="s">
        <v>66</v>
      </c>
      <c r="B77" s="39">
        <v>15758.86</v>
      </c>
      <c r="C77" s="39">
        <v>9748.2900000000009</v>
      </c>
      <c r="D77" s="39">
        <v>25507.7</v>
      </c>
      <c r="E77" s="40">
        <v>16012.140000000001</v>
      </c>
      <c r="F77" s="40">
        <v>9867.94</v>
      </c>
      <c r="G77" s="40">
        <v>25880.62</v>
      </c>
      <c r="H77" s="40">
        <f t="shared" si="25"/>
        <v>253.28000000000065</v>
      </c>
      <c r="I77" s="40">
        <f t="shared" si="26"/>
        <v>119.64999999999964</v>
      </c>
      <c r="J77" s="40">
        <f t="shared" si="27"/>
        <v>372.91999999999825</v>
      </c>
      <c r="K77" s="41">
        <f>[1]Оплата!BC76</f>
        <v>4.2999999934636435E-3</v>
      </c>
      <c r="L77" s="41">
        <f>[1]Оплата!AA76</f>
        <v>0</v>
      </c>
      <c r="M77" s="41">
        <f t="shared" si="23"/>
        <v>1565.270400000004</v>
      </c>
      <c r="N77" s="41">
        <f t="shared" si="24"/>
        <v>273.99849999999918</v>
      </c>
      <c r="O77" s="38">
        <f t="shared" si="28"/>
        <v>1839.2689000000032</v>
      </c>
      <c r="P77" s="38"/>
      <c r="Q77" s="41">
        <f t="shared" si="31"/>
        <v>-1839.2646000000098</v>
      </c>
      <c r="R77" s="41">
        <f>[1]Оплата!BD76</f>
        <v>-1839.2646000000098</v>
      </c>
      <c r="S77" s="41" t="str">
        <f t="shared" si="29"/>
        <v/>
      </c>
      <c r="T77" s="41" t="str">
        <f t="shared" si="30"/>
        <v xml:space="preserve">№062 </v>
      </c>
    </row>
    <row r="78" spans="1:20">
      <c r="A78" s="12" t="s">
        <v>67</v>
      </c>
      <c r="B78" s="36">
        <v>2707.32</v>
      </c>
      <c r="C78" s="36">
        <v>1175.67</v>
      </c>
      <c r="D78" s="36">
        <v>3883.01</v>
      </c>
      <c r="E78" s="9">
        <v>3201.78</v>
      </c>
      <c r="F78" s="9">
        <v>1370.34</v>
      </c>
      <c r="G78" s="9">
        <v>4572.13</v>
      </c>
      <c r="H78" s="10">
        <f t="shared" si="25"/>
        <v>494.46000000000004</v>
      </c>
      <c r="I78" s="10">
        <f t="shared" si="26"/>
        <v>194.66999999999985</v>
      </c>
      <c r="J78" s="10">
        <f t="shared" si="27"/>
        <v>689.11999999999989</v>
      </c>
      <c r="K78" s="14">
        <f>[1]Оплата!BC77</f>
        <v>-242.05250000000038</v>
      </c>
      <c r="L78" s="14">
        <f>[1]Оплата!AA77</f>
        <v>0</v>
      </c>
      <c r="M78" s="14">
        <f t="shared" si="23"/>
        <v>3055.7628</v>
      </c>
      <c r="N78" s="14">
        <f t="shared" si="24"/>
        <v>445.79429999999968</v>
      </c>
      <c r="O78" s="12">
        <f t="shared" si="28"/>
        <v>3501.5570999999995</v>
      </c>
      <c r="P78" s="12"/>
      <c r="Q78" s="14">
        <f t="shared" si="31"/>
        <v>-3743.6095999999998</v>
      </c>
      <c r="R78" s="41">
        <f>[1]Оплата!BD77</f>
        <v>-3743.6095999999998</v>
      </c>
      <c r="S78" s="41" t="str">
        <f t="shared" si="29"/>
        <v/>
      </c>
      <c r="T78" s="14" t="str">
        <f t="shared" si="30"/>
        <v xml:space="preserve">№062а </v>
      </c>
    </row>
    <row r="79" spans="1:20">
      <c r="A79" s="38" t="s">
        <v>68</v>
      </c>
      <c r="B79" s="39">
        <v>713</v>
      </c>
      <c r="C79" s="39">
        <v>451.7</v>
      </c>
      <c r="D79" s="39">
        <v>1164.71</v>
      </c>
      <c r="E79" s="40">
        <v>723.42</v>
      </c>
      <c r="F79" s="40">
        <v>456.29</v>
      </c>
      <c r="G79" s="40">
        <v>1179.71</v>
      </c>
      <c r="H79" s="40">
        <f t="shared" si="25"/>
        <v>10.419999999999959</v>
      </c>
      <c r="I79" s="40">
        <f t="shared" si="26"/>
        <v>4.5900000000000318</v>
      </c>
      <c r="J79" s="40">
        <f t="shared" si="27"/>
        <v>15</v>
      </c>
      <c r="K79" s="41">
        <f>[1]Оплата!BC78</f>
        <v>-357.99049999999971</v>
      </c>
      <c r="L79" s="41">
        <f>[1]Оплата!AA78</f>
        <v>357</v>
      </c>
      <c r="M79" s="41">
        <f t="shared" si="23"/>
        <v>64.395599999999746</v>
      </c>
      <c r="N79" s="41">
        <f t="shared" si="24"/>
        <v>10.511100000000074</v>
      </c>
      <c r="O79" s="38">
        <f t="shared" si="28"/>
        <v>74.906699999999816</v>
      </c>
      <c r="P79" s="38"/>
      <c r="Q79" s="41">
        <f t="shared" si="31"/>
        <v>-75.897199999999543</v>
      </c>
      <c r="R79" s="41">
        <f>[1]Оплата!BD78</f>
        <v>-75.897199999999543</v>
      </c>
      <c r="S79" s="41" t="str">
        <f t="shared" si="29"/>
        <v/>
      </c>
      <c r="T79" s="41" t="str">
        <f t="shared" si="30"/>
        <v xml:space="preserve">№063 </v>
      </c>
    </row>
    <row r="80" spans="1:20">
      <c r="A80" s="12" t="s">
        <v>69</v>
      </c>
      <c r="B80" s="36">
        <v>57.79</v>
      </c>
      <c r="C80" s="36">
        <v>18.400000000000002</v>
      </c>
      <c r="D80" s="36">
        <v>76.2</v>
      </c>
      <c r="E80" s="9">
        <v>61.15</v>
      </c>
      <c r="F80" s="9">
        <v>18.400000000000002</v>
      </c>
      <c r="G80" s="9">
        <v>79.570000000000007</v>
      </c>
      <c r="H80" s="10">
        <f t="shared" si="25"/>
        <v>3.3599999999999994</v>
      </c>
      <c r="I80" s="10">
        <f t="shared" si="26"/>
        <v>0</v>
      </c>
      <c r="J80" s="10">
        <f t="shared" si="27"/>
        <v>3.3700000000000045</v>
      </c>
      <c r="K80" s="14">
        <f>[1]Оплата!BC79</f>
        <v>24139.185399999998</v>
      </c>
      <c r="L80" s="14">
        <f>[1]Оплата!AA79</f>
        <v>0</v>
      </c>
      <c r="M80" s="14">
        <f t="shared" si="23"/>
        <v>20.764799999999994</v>
      </c>
      <c r="N80" s="14">
        <f t="shared" si="24"/>
        <v>0</v>
      </c>
      <c r="O80" s="12">
        <f t="shared" si="28"/>
        <v>20.764799999999994</v>
      </c>
      <c r="P80" s="12"/>
      <c r="Q80" s="14">
        <f t="shared" si="31"/>
        <v>24118.420599999998</v>
      </c>
      <c r="R80" s="41">
        <f>[1]Оплата!BD79</f>
        <v>24118.420599999998</v>
      </c>
      <c r="S80" s="41" t="str">
        <f t="shared" si="29"/>
        <v/>
      </c>
      <c r="T80" s="14" t="str">
        <f t="shared" si="30"/>
        <v xml:space="preserve">№064\1 </v>
      </c>
    </row>
    <row r="81" spans="1:20">
      <c r="A81" s="38" t="s">
        <v>70</v>
      </c>
      <c r="B81" s="39">
        <v>4473.43</v>
      </c>
      <c r="C81" s="39">
        <v>1676.31</v>
      </c>
      <c r="D81" s="39">
        <v>6149.75</v>
      </c>
      <c r="E81" s="40">
        <v>4588.42</v>
      </c>
      <c r="F81" s="40">
        <v>1703.3600000000001</v>
      </c>
      <c r="G81" s="40">
        <v>6291.79</v>
      </c>
      <c r="H81" s="40">
        <f t="shared" si="25"/>
        <v>114.98999999999978</v>
      </c>
      <c r="I81" s="40">
        <f t="shared" si="26"/>
        <v>27.050000000000182</v>
      </c>
      <c r="J81" s="40">
        <f t="shared" si="27"/>
        <v>142.03999999999996</v>
      </c>
      <c r="K81" s="41">
        <f>[1]Оплата!BC80</f>
        <v>-24626.9257</v>
      </c>
      <c r="L81" s="41">
        <f>[1]Оплата!AA80</f>
        <v>0</v>
      </c>
      <c r="M81" s="41">
        <f t="shared" si="23"/>
        <v>710.63819999999862</v>
      </c>
      <c r="N81" s="41">
        <f t="shared" si="24"/>
        <v>61.944500000000417</v>
      </c>
      <c r="O81" s="38">
        <f t="shared" si="28"/>
        <v>772.58269999999902</v>
      </c>
      <c r="P81" s="38"/>
      <c r="Q81" s="41">
        <f t="shared" si="31"/>
        <v>-25399.508399999999</v>
      </c>
      <c r="R81" s="41">
        <f>[1]Оплата!BD80</f>
        <v>-25399.508399999999</v>
      </c>
      <c r="S81" s="41" t="str">
        <f t="shared" si="29"/>
        <v/>
      </c>
      <c r="T81" s="41" t="str">
        <f t="shared" si="30"/>
        <v xml:space="preserve">№064\2 </v>
      </c>
    </row>
    <row r="82" spans="1:20">
      <c r="A82" s="12" t="s">
        <v>71</v>
      </c>
      <c r="B82" s="36">
        <v>22896.07</v>
      </c>
      <c r="C82" s="36">
        <v>8391.34</v>
      </c>
      <c r="D82" s="36">
        <v>31287.41</v>
      </c>
      <c r="E82" s="9">
        <v>23384.12</v>
      </c>
      <c r="F82" s="9">
        <v>8552.41</v>
      </c>
      <c r="G82" s="9">
        <v>31936.530000000002</v>
      </c>
      <c r="H82" s="10">
        <f t="shared" si="25"/>
        <v>488.04999999999927</v>
      </c>
      <c r="I82" s="10">
        <f t="shared" si="26"/>
        <v>161.06999999999971</v>
      </c>
      <c r="J82" s="10">
        <f t="shared" si="27"/>
        <v>649.12000000000262</v>
      </c>
      <c r="K82" s="14">
        <f>[1]Оплата!BC81</f>
        <v>-4547.5161999999837</v>
      </c>
      <c r="L82" s="14">
        <f>[1]Оплата!AA81</f>
        <v>0</v>
      </c>
      <c r="M82" s="14">
        <f t="shared" si="23"/>
        <v>3016.1489999999953</v>
      </c>
      <c r="N82" s="14">
        <f t="shared" si="24"/>
        <v>368.85029999999932</v>
      </c>
      <c r="O82" s="12">
        <f t="shared" si="28"/>
        <v>3384.9992999999945</v>
      </c>
      <c r="P82" s="12"/>
      <c r="Q82" s="14">
        <f t="shared" si="31"/>
        <v>-7932.5154999999777</v>
      </c>
      <c r="R82" s="41">
        <f>[1]Оплата!BD81</f>
        <v>-7932.5154999999777</v>
      </c>
      <c r="S82" s="41" t="str">
        <f t="shared" si="29"/>
        <v/>
      </c>
      <c r="T82" s="14" t="str">
        <f t="shared" si="30"/>
        <v xml:space="preserve">№065 </v>
      </c>
    </row>
    <row r="83" spans="1:20">
      <c r="A83" s="38" t="s">
        <v>72</v>
      </c>
      <c r="B83" s="39">
        <v>8553.9600000000009</v>
      </c>
      <c r="C83" s="39">
        <v>3959.23</v>
      </c>
      <c r="D83" s="39">
        <v>12513.2</v>
      </c>
      <c r="E83" s="40">
        <v>8631.4</v>
      </c>
      <c r="F83" s="40">
        <v>3989.12</v>
      </c>
      <c r="G83" s="40">
        <v>12620.53</v>
      </c>
      <c r="H83" s="40">
        <f t="shared" si="25"/>
        <v>77.43999999999869</v>
      </c>
      <c r="I83" s="40">
        <f t="shared" si="26"/>
        <v>29.889999999999873</v>
      </c>
      <c r="J83" s="40">
        <f t="shared" si="27"/>
        <v>107.32999999999993</v>
      </c>
      <c r="K83" s="41">
        <f>[1]Оплата!BC82</f>
        <v>-6052.8487000000041</v>
      </c>
      <c r="L83" s="41">
        <f>[1]Оплата!AA82</f>
        <v>0</v>
      </c>
      <c r="M83" s="41">
        <f t="shared" si="23"/>
        <v>478.57919999999189</v>
      </c>
      <c r="N83" s="41">
        <f t="shared" si="24"/>
        <v>68.448099999999712</v>
      </c>
      <c r="O83" s="38">
        <f t="shared" si="28"/>
        <v>547.02729999999156</v>
      </c>
      <c r="P83" s="38"/>
      <c r="Q83" s="41">
        <f t="shared" si="31"/>
        <v>-6599.8759999999957</v>
      </c>
      <c r="R83" s="41">
        <f>[1]Оплата!BD82</f>
        <v>-6599.8759999999957</v>
      </c>
      <c r="S83" s="41" t="str">
        <f t="shared" si="29"/>
        <v/>
      </c>
      <c r="T83" s="41" t="str">
        <f t="shared" si="30"/>
        <v xml:space="preserve">№066 </v>
      </c>
    </row>
    <row r="84" spans="1:20" ht="25.5">
      <c r="A84" s="12" t="s">
        <v>270</v>
      </c>
      <c r="E84" s="9" t="s">
        <v>289</v>
      </c>
      <c r="F84" s="9"/>
      <c r="G84" s="9">
        <v>11662.4</v>
      </c>
      <c r="H84" s="10"/>
      <c r="I84" s="10"/>
      <c r="J84" s="10"/>
      <c r="K84" s="14">
        <f>[1]Оплата!BC83</f>
        <v>139.06069999999966</v>
      </c>
      <c r="L84" s="14">
        <f>[1]Оплата!AA83</f>
        <v>0</v>
      </c>
      <c r="M84" s="14">
        <f t="shared" si="23"/>
        <v>0</v>
      </c>
      <c r="N84" s="14">
        <f t="shared" si="24"/>
        <v>0</v>
      </c>
      <c r="O84" s="12">
        <f t="shared" si="28"/>
        <v>0</v>
      </c>
      <c r="P84" s="12"/>
      <c r="Q84" s="14">
        <f t="shared" si="31"/>
        <v>139.06069999999966</v>
      </c>
      <c r="R84" s="41">
        <f>[1]Оплата!BD83</f>
        <v>139.06069999999966</v>
      </c>
      <c r="S84" s="41" t="str">
        <f t="shared" si="29"/>
        <v/>
      </c>
      <c r="T84" s="14" t="str">
        <f t="shared" si="30"/>
        <v>№067</v>
      </c>
    </row>
    <row r="85" spans="1:20">
      <c r="A85" s="38" t="s">
        <v>73</v>
      </c>
      <c r="B85" s="39">
        <v>3998.21</v>
      </c>
      <c r="C85" s="39">
        <v>3511.98</v>
      </c>
      <c r="D85" s="39">
        <v>7510.22</v>
      </c>
      <c r="E85" s="40">
        <v>4292.25</v>
      </c>
      <c r="F85" s="40">
        <v>3641.21</v>
      </c>
      <c r="G85" s="40">
        <v>7933.49</v>
      </c>
      <c r="H85" s="40">
        <f t="shared" si="25"/>
        <v>294.03999999999996</v>
      </c>
      <c r="I85" s="40">
        <f t="shared" si="26"/>
        <v>129.23000000000002</v>
      </c>
      <c r="J85" s="40">
        <f t="shared" si="27"/>
        <v>423.26999999999953</v>
      </c>
      <c r="K85" s="41">
        <f>[1]Оплата!BC84</f>
        <v>2640.1458999999986</v>
      </c>
      <c r="L85" s="41">
        <f>[1]Оплата!AA84</f>
        <v>0</v>
      </c>
      <c r="M85" s="41">
        <f t="shared" si="23"/>
        <v>1817.1671999999996</v>
      </c>
      <c r="N85" s="41">
        <f t="shared" si="24"/>
        <v>295.93670000000003</v>
      </c>
      <c r="O85" s="38">
        <f t="shared" si="28"/>
        <v>2113.1038999999996</v>
      </c>
      <c r="P85" s="38"/>
      <c r="Q85" s="41">
        <f t="shared" si="31"/>
        <v>527.04199999999901</v>
      </c>
      <c r="R85" s="41">
        <f>[1]Оплата!BD84</f>
        <v>527.04199999999901</v>
      </c>
      <c r="S85" s="41" t="str">
        <f t="shared" si="29"/>
        <v/>
      </c>
      <c r="T85" s="41" t="str">
        <f t="shared" si="30"/>
        <v xml:space="preserve">№068 </v>
      </c>
    </row>
    <row r="86" spans="1:20">
      <c r="A86" s="12" t="s">
        <v>74</v>
      </c>
      <c r="B86" s="36">
        <v>4643.8500000000004</v>
      </c>
      <c r="C86" s="36">
        <v>2246.77</v>
      </c>
      <c r="D86" s="36">
        <v>6890.63</v>
      </c>
      <c r="E86" s="9">
        <v>4870.2300000000005</v>
      </c>
      <c r="F86" s="9">
        <v>2354.9700000000003</v>
      </c>
      <c r="G86" s="9">
        <v>7225.21</v>
      </c>
      <c r="H86" s="10">
        <f t="shared" si="25"/>
        <v>226.38000000000011</v>
      </c>
      <c r="I86" s="10">
        <f t="shared" si="26"/>
        <v>108.20000000000027</v>
      </c>
      <c r="J86" s="10">
        <f t="shared" si="27"/>
        <v>334.57999999999993</v>
      </c>
      <c r="K86" s="14">
        <f>[1]Оплата!BC85</f>
        <v>-1461.3084000000017</v>
      </c>
      <c r="L86" s="14">
        <f>[1]Оплата!AA85</f>
        <v>0</v>
      </c>
      <c r="M86" s="14">
        <f t="shared" si="23"/>
        <v>1399.0284000000006</v>
      </c>
      <c r="N86" s="14">
        <f t="shared" si="24"/>
        <v>247.77800000000062</v>
      </c>
      <c r="O86" s="12">
        <f t="shared" si="28"/>
        <v>1646.8064000000013</v>
      </c>
      <c r="P86" s="12"/>
      <c r="Q86" s="14">
        <f t="shared" si="31"/>
        <v>-3108.114800000003</v>
      </c>
      <c r="R86" s="41">
        <f>[1]Оплата!BD85</f>
        <v>-3108.114800000003</v>
      </c>
      <c r="S86" s="41" t="str">
        <f t="shared" si="29"/>
        <v/>
      </c>
      <c r="T86" s="14" t="str">
        <f t="shared" si="30"/>
        <v xml:space="preserve">№069 </v>
      </c>
    </row>
    <row r="87" spans="1:20">
      <c r="A87" s="38" t="s">
        <v>75</v>
      </c>
      <c r="B87" s="39">
        <v>4453.0200000000004</v>
      </c>
      <c r="C87" s="39">
        <v>2518.94</v>
      </c>
      <c r="D87" s="39">
        <v>6971.96</v>
      </c>
      <c r="E87" s="40">
        <v>4595.53</v>
      </c>
      <c r="F87" s="40">
        <v>2568.09</v>
      </c>
      <c r="G87" s="40">
        <v>7163.63</v>
      </c>
      <c r="H87" s="40">
        <f t="shared" si="25"/>
        <v>142.50999999999931</v>
      </c>
      <c r="I87" s="40">
        <f t="shared" si="26"/>
        <v>49.150000000000091</v>
      </c>
      <c r="J87" s="40">
        <f t="shared" si="27"/>
        <v>191.67000000000007</v>
      </c>
      <c r="K87" s="41">
        <f>[1]Оплата!BC86</f>
        <v>-65.115800000003389</v>
      </c>
      <c r="L87" s="41">
        <f>[1]Оплата!AA86</f>
        <v>0</v>
      </c>
      <c r="M87" s="41">
        <f t="shared" si="23"/>
        <v>880.71179999999572</v>
      </c>
      <c r="N87" s="41">
        <f t="shared" si="24"/>
        <v>112.55350000000021</v>
      </c>
      <c r="O87" s="38">
        <f t="shared" si="28"/>
        <v>993.26529999999593</v>
      </c>
      <c r="P87" s="38"/>
      <c r="Q87" s="41">
        <f t="shared" si="31"/>
        <v>-1058.3810999999994</v>
      </c>
      <c r="R87" s="41">
        <f>[1]Оплата!BD86</f>
        <v>-1058.3810999999994</v>
      </c>
      <c r="S87" s="41" t="str">
        <f t="shared" si="29"/>
        <v/>
      </c>
      <c r="T87" s="41" t="str">
        <f t="shared" si="30"/>
        <v xml:space="preserve">№070 </v>
      </c>
    </row>
    <row r="88" spans="1:20">
      <c r="A88" s="12" t="s">
        <v>76</v>
      </c>
      <c r="B88" s="36">
        <v>1281.02</v>
      </c>
      <c r="C88" s="36">
        <v>590.71</v>
      </c>
      <c r="D88" s="36">
        <v>1871.75</v>
      </c>
      <c r="E88" s="9">
        <v>1285.9100000000001</v>
      </c>
      <c r="F88" s="9">
        <v>592.4</v>
      </c>
      <c r="G88" s="9">
        <v>1878.33</v>
      </c>
      <c r="H88" s="10">
        <f t="shared" si="25"/>
        <v>4.8900000000001</v>
      </c>
      <c r="I88" s="10">
        <f t="shared" si="26"/>
        <v>1.6899999999999409</v>
      </c>
      <c r="J88" s="10">
        <f t="shared" si="27"/>
        <v>6.5799999999999272</v>
      </c>
      <c r="K88" s="14">
        <f>[1]Оплата!BC87</f>
        <v>-1096.9169000000004</v>
      </c>
      <c r="L88" s="14">
        <f>[1]Оплата!AA87</f>
        <v>0</v>
      </c>
      <c r="M88" s="14">
        <f t="shared" si="23"/>
        <v>30.220200000000617</v>
      </c>
      <c r="N88" s="14">
        <f t="shared" si="24"/>
        <v>3.8700999999998649</v>
      </c>
      <c r="O88" s="12">
        <f t="shared" si="28"/>
        <v>34.090300000000482</v>
      </c>
      <c r="P88" s="12"/>
      <c r="Q88" s="14">
        <f t="shared" si="31"/>
        <v>-1131.0072000000009</v>
      </c>
      <c r="R88" s="41">
        <f>[1]Оплата!BD87</f>
        <v>-1131.0072000000009</v>
      </c>
      <c r="S88" s="41" t="str">
        <f t="shared" si="29"/>
        <v/>
      </c>
      <c r="T88" s="14" t="str">
        <f t="shared" si="30"/>
        <v xml:space="preserve">№071 </v>
      </c>
    </row>
    <row r="89" spans="1:20">
      <c r="A89" s="38" t="s">
        <v>77</v>
      </c>
      <c r="B89" s="39">
        <v>2756.46</v>
      </c>
      <c r="C89" s="39">
        <v>3311</v>
      </c>
      <c r="D89" s="39">
        <v>6067.49</v>
      </c>
      <c r="E89" s="40">
        <v>2896.26</v>
      </c>
      <c r="F89" s="40">
        <v>3370.61</v>
      </c>
      <c r="G89" s="40">
        <v>6266.91</v>
      </c>
      <c r="H89" s="40">
        <f>E89-B89</f>
        <v>139.80000000000018</v>
      </c>
      <c r="I89" s="40">
        <f t="shared" si="26"/>
        <v>59.610000000000127</v>
      </c>
      <c r="J89" s="40">
        <f t="shared" si="27"/>
        <v>199.42000000000007</v>
      </c>
      <c r="K89" s="41">
        <f>[1]Оплата!BC88</f>
        <v>-1735.5288000000014</v>
      </c>
      <c r="L89" s="41">
        <f>[1]Оплата!AA88</f>
        <v>2000</v>
      </c>
      <c r="M89" s="41">
        <f t="shared" si="23"/>
        <v>863.96400000000108</v>
      </c>
      <c r="N89" s="41">
        <f t="shared" si="24"/>
        <v>136.50690000000029</v>
      </c>
      <c r="O89" s="38">
        <f t="shared" si="28"/>
        <v>1000.4709000000014</v>
      </c>
      <c r="P89" s="38"/>
      <c r="Q89" s="41">
        <f t="shared" si="31"/>
        <v>-735.99970000000303</v>
      </c>
      <c r="R89" s="41">
        <f>[1]Оплата!BD88</f>
        <v>-735.99970000000303</v>
      </c>
      <c r="S89" s="41" t="str">
        <f t="shared" si="29"/>
        <v/>
      </c>
      <c r="T89" s="41" t="str">
        <f t="shared" si="30"/>
        <v xml:space="preserve">№072 </v>
      </c>
    </row>
    <row r="90" spans="1:20">
      <c r="A90" s="12" t="s">
        <v>78</v>
      </c>
      <c r="B90" s="36">
        <v>2943.92</v>
      </c>
      <c r="C90" s="36">
        <v>1024.31</v>
      </c>
      <c r="D90" s="36">
        <v>3968.23</v>
      </c>
      <c r="E90" s="9">
        <v>3152.1800000000003</v>
      </c>
      <c r="F90" s="9">
        <v>1106.48</v>
      </c>
      <c r="G90" s="9">
        <v>4258.67</v>
      </c>
      <c r="H90" s="10">
        <f t="shared" si="25"/>
        <v>208.26000000000022</v>
      </c>
      <c r="I90" s="10">
        <f t="shared" si="26"/>
        <v>82.170000000000073</v>
      </c>
      <c r="J90" s="10">
        <f t="shared" si="27"/>
        <v>290.44000000000005</v>
      </c>
      <c r="K90" s="14">
        <f>[1]Оплата!BC89</f>
        <v>-1525.310200000001</v>
      </c>
      <c r="L90" s="14">
        <f>[1]Оплата!AA89</f>
        <v>0</v>
      </c>
      <c r="M90" s="14">
        <f t="shared" si="23"/>
        <v>1287.0468000000012</v>
      </c>
      <c r="N90" s="14">
        <f t="shared" si="24"/>
        <v>188.16930000000016</v>
      </c>
      <c r="O90" s="12">
        <f t="shared" si="28"/>
        <v>1475.2161000000015</v>
      </c>
      <c r="P90" s="12"/>
      <c r="Q90" s="14">
        <f t="shared" si="31"/>
        <v>-3000.5263000000023</v>
      </c>
      <c r="R90" s="41">
        <f>[1]Оплата!BD89</f>
        <v>-3000.5263000000023</v>
      </c>
      <c r="S90" s="41" t="str">
        <f t="shared" si="29"/>
        <v/>
      </c>
      <c r="T90" s="14" t="str">
        <f t="shared" si="30"/>
        <v xml:space="preserve">№073 </v>
      </c>
    </row>
    <row r="91" spans="1:20">
      <c r="A91" s="38" t="s">
        <v>79</v>
      </c>
      <c r="B91" s="39">
        <v>19303.260000000002</v>
      </c>
      <c r="C91" s="39">
        <v>9203.16</v>
      </c>
      <c r="D91" s="39">
        <v>28506.55</v>
      </c>
      <c r="E91" s="40">
        <v>19608.830000000002</v>
      </c>
      <c r="F91" s="40">
        <v>9346.4</v>
      </c>
      <c r="G91" s="40">
        <v>28955.350000000002</v>
      </c>
      <c r="H91" s="40">
        <f t="shared" si="25"/>
        <v>305.56999999999971</v>
      </c>
      <c r="I91" s="40">
        <f t="shared" si="26"/>
        <v>143.23999999999978</v>
      </c>
      <c r="J91" s="40">
        <f t="shared" si="27"/>
        <v>448.80000000000291</v>
      </c>
      <c r="K91" s="41">
        <f>[1]Оплата!BC90</f>
        <v>-3515.2763000000086</v>
      </c>
      <c r="L91" s="41">
        <f>[1]Оплата!AA90</f>
        <v>3415</v>
      </c>
      <c r="M91" s="41">
        <f t="shared" ref="M91:M122" si="32">H91*M$5</f>
        <v>1888.4225999999981</v>
      </c>
      <c r="N91" s="41">
        <f t="shared" ref="N91:N122" si="33">I91*N$5</f>
        <v>328.01959999999951</v>
      </c>
      <c r="O91" s="38">
        <f t="shared" si="28"/>
        <v>2216.4421999999977</v>
      </c>
      <c r="P91" s="38"/>
      <c r="Q91" s="41">
        <f t="shared" si="31"/>
        <v>-2316.7185000000063</v>
      </c>
      <c r="R91" s="41">
        <f>[1]Оплата!BD90</f>
        <v>-2316.7185000000063</v>
      </c>
      <c r="S91" s="41" t="str">
        <f t="shared" si="29"/>
        <v/>
      </c>
      <c r="T91" s="41" t="str">
        <f t="shared" si="30"/>
        <v xml:space="preserve">№074 </v>
      </c>
    </row>
    <row r="92" spans="1:20">
      <c r="A92" s="12" t="s">
        <v>80</v>
      </c>
      <c r="B92" s="36">
        <v>697.33</v>
      </c>
      <c r="C92" s="36">
        <v>263.75</v>
      </c>
      <c r="D92" s="36">
        <v>961.1</v>
      </c>
      <c r="E92" s="9">
        <v>697.33</v>
      </c>
      <c r="F92" s="9">
        <v>263.75</v>
      </c>
      <c r="G92" s="9">
        <v>961.1</v>
      </c>
      <c r="H92" s="10">
        <f t="shared" si="25"/>
        <v>0</v>
      </c>
      <c r="I92" s="10">
        <f t="shared" si="26"/>
        <v>0</v>
      </c>
      <c r="J92" s="10">
        <f t="shared" si="27"/>
        <v>0</v>
      </c>
      <c r="K92" s="14">
        <f>[1]Оплата!BC91</f>
        <v>-136.11970000000019</v>
      </c>
      <c r="L92" s="14">
        <f>[1]Оплата!AA91</f>
        <v>0</v>
      </c>
      <c r="M92" s="14">
        <f t="shared" si="32"/>
        <v>0</v>
      </c>
      <c r="N92" s="14">
        <f t="shared" si="33"/>
        <v>0</v>
      </c>
      <c r="O92" s="12">
        <f t="shared" si="28"/>
        <v>0</v>
      </c>
      <c r="P92" s="12"/>
      <c r="Q92" s="14">
        <f t="shared" si="31"/>
        <v>-136.11970000000019</v>
      </c>
      <c r="R92" s="41">
        <f>[1]Оплата!BD91</f>
        <v>-136.11970000000019</v>
      </c>
      <c r="S92" s="41" t="str">
        <f t="shared" si="29"/>
        <v/>
      </c>
      <c r="T92" s="14" t="str">
        <f t="shared" si="30"/>
        <v xml:space="preserve">№075 </v>
      </c>
    </row>
    <row r="93" spans="1:20">
      <c r="A93" s="38" t="s">
        <v>81</v>
      </c>
      <c r="B93" s="39">
        <v>26113.435000000001</v>
      </c>
      <c r="C93" s="39">
        <v>20066.892</v>
      </c>
      <c r="D93" s="39">
        <v>46180.326999999997</v>
      </c>
      <c r="E93" s="40">
        <v>26419.402000000002</v>
      </c>
      <c r="F93" s="40">
        <v>20157.98</v>
      </c>
      <c r="G93" s="40">
        <v>46577.381999999998</v>
      </c>
      <c r="H93" s="40">
        <f t="shared" si="25"/>
        <v>305.96700000000055</v>
      </c>
      <c r="I93" s="40">
        <f t="shared" si="26"/>
        <v>91.087999999999738</v>
      </c>
      <c r="J93" s="40">
        <f t="shared" si="27"/>
        <v>397.05500000000029</v>
      </c>
      <c r="K93" s="41">
        <f>[1]Оплата!BC92</f>
        <v>5945.2763299999951</v>
      </c>
      <c r="L93" s="41">
        <f>[1]Оплата!AA92</f>
        <v>0</v>
      </c>
      <c r="M93" s="41">
        <f t="shared" si="32"/>
        <v>1890.8760600000032</v>
      </c>
      <c r="N93" s="41">
        <f t="shared" si="33"/>
        <v>208.59151999999941</v>
      </c>
      <c r="O93" s="38">
        <f t="shared" si="28"/>
        <v>2099.4675800000027</v>
      </c>
      <c r="P93" s="38"/>
      <c r="Q93" s="41">
        <f t="shared" si="31"/>
        <v>3845.8087499999924</v>
      </c>
      <c r="R93" s="41">
        <f>[1]Оплата!BD92</f>
        <v>3845.8087499999924</v>
      </c>
      <c r="S93" s="41" t="str">
        <f t="shared" si="29"/>
        <v/>
      </c>
      <c r="T93" s="41" t="str">
        <f t="shared" si="30"/>
        <v>№076</v>
      </c>
    </row>
    <row r="94" spans="1:20">
      <c r="A94" s="12" t="s">
        <v>82</v>
      </c>
      <c r="B94" s="36">
        <v>2339.31</v>
      </c>
      <c r="C94" s="36">
        <v>500.15000000000003</v>
      </c>
      <c r="D94" s="36">
        <v>2839.4700000000003</v>
      </c>
      <c r="E94" s="9">
        <v>2339.31</v>
      </c>
      <c r="F94" s="9">
        <v>500.15000000000003</v>
      </c>
      <c r="G94" s="9">
        <v>2839.4700000000003</v>
      </c>
      <c r="H94" s="10">
        <f t="shared" si="25"/>
        <v>0</v>
      </c>
      <c r="I94" s="10">
        <f t="shared" si="26"/>
        <v>0</v>
      </c>
      <c r="J94" s="10">
        <f t="shared" si="27"/>
        <v>0</v>
      </c>
      <c r="K94" s="14">
        <f>[1]Оплата!BC93</f>
        <v>-5296.4238000000005</v>
      </c>
      <c r="L94" s="14">
        <f>[1]Оплата!AA93</f>
        <v>0</v>
      </c>
      <c r="M94" s="14">
        <f t="shared" si="32"/>
        <v>0</v>
      </c>
      <c r="N94" s="14">
        <f t="shared" si="33"/>
        <v>0</v>
      </c>
      <c r="O94" s="12">
        <f t="shared" si="28"/>
        <v>0</v>
      </c>
      <c r="P94" s="12"/>
      <c r="Q94" s="14">
        <f t="shared" si="31"/>
        <v>-5296.4238000000005</v>
      </c>
      <c r="R94" s="41">
        <f>[1]Оплата!BD93</f>
        <v>-5296.4238000000005</v>
      </c>
      <c r="S94" s="41" t="str">
        <f t="shared" si="29"/>
        <v/>
      </c>
      <c r="T94" s="14" t="str">
        <f t="shared" si="30"/>
        <v xml:space="preserve">№077 </v>
      </c>
    </row>
    <row r="95" spans="1:20">
      <c r="A95" s="38" t="s">
        <v>83</v>
      </c>
      <c r="B95" s="39">
        <v>6183.62</v>
      </c>
      <c r="C95" s="39">
        <v>16218.140000000001</v>
      </c>
      <c r="D95" s="39">
        <v>22401.850000000002</v>
      </c>
      <c r="E95" s="40">
        <v>6358.71</v>
      </c>
      <c r="F95" s="40">
        <v>16328.960000000001</v>
      </c>
      <c r="G95" s="40">
        <v>22687.760000000002</v>
      </c>
      <c r="H95" s="40">
        <f t="shared" si="25"/>
        <v>175.09000000000015</v>
      </c>
      <c r="I95" s="40">
        <f t="shared" si="26"/>
        <v>110.81999999999971</v>
      </c>
      <c r="J95" s="40">
        <f t="shared" si="27"/>
        <v>285.90999999999985</v>
      </c>
      <c r="K95" s="41">
        <f>[1]Оплата!BC94</f>
        <v>-8281.4308000000019</v>
      </c>
      <c r="L95" s="41">
        <f>[1]Оплата!AA94</f>
        <v>0</v>
      </c>
      <c r="M95" s="41">
        <f t="shared" si="32"/>
        <v>1082.0562000000009</v>
      </c>
      <c r="N95" s="41">
        <f t="shared" si="33"/>
        <v>253.77779999999933</v>
      </c>
      <c r="O95" s="38">
        <f t="shared" si="28"/>
        <v>1335.8340000000003</v>
      </c>
      <c r="P95" s="38"/>
      <c r="Q95" s="41">
        <f t="shared" si="31"/>
        <v>-9617.2648000000027</v>
      </c>
      <c r="R95" s="41">
        <f>[1]Оплата!BD94</f>
        <v>-9617.2648000000027</v>
      </c>
      <c r="S95" s="41" t="str">
        <f t="shared" si="29"/>
        <v/>
      </c>
      <c r="T95" s="41" t="str">
        <f t="shared" si="30"/>
        <v xml:space="preserve">№078 </v>
      </c>
    </row>
    <row r="96" spans="1:20">
      <c r="A96" s="12" t="s">
        <v>84</v>
      </c>
      <c r="B96" s="36">
        <v>1173.76</v>
      </c>
      <c r="C96" s="36">
        <v>183.02</v>
      </c>
      <c r="D96" s="36">
        <v>1356.79</v>
      </c>
      <c r="E96" s="9">
        <v>1211.69</v>
      </c>
      <c r="F96" s="9">
        <v>197.1</v>
      </c>
      <c r="G96" s="9">
        <v>1408.8</v>
      </c>
      <c r="H96" s="10">
        <f t="shared" si="25"/>
        <v>37.930000000000064</v>
      </c>
      <c r="I96" s="10">
        <f t="shared" si="26"/>
        <v>14.079999999999984</v>
      </c>
      <c r="J96" s="10">
        <f t="shared" si="27"/>
        <v>52.009999999999991</v>
      </c>
      <c r="K96" s="14">
        <f>[1]Оплата!BC95</f>
        <v>8855.5138000000006</v>
      </c>
      <c r="L96" s="14">
        <f>[1]Оплата!AA95</f>
        <v>0</v>
      </c>
      <c r="M96" s="14">
        <f t="shared" si="32"/>
        <v>234.40740000000039</v>
      </c>
      <c r="N96" s="14">
        <f t="shared" si="33"/>
        <v>32.243199999999966</v>
      </c>
      <c r="O96" s="12">
        <f t="shared" si="28"/>
        <v>266.65060000000034</v>
      </c>
      <c r="P96" s="12"/>
      <c r="Q96" s="14">
        <f t="shared" si="31"/>
        <v>8588.8631999999998</v>
      </c>
      <c r="R96" s="41">
        <f>[1]Оплата!BD95</f>
        <v>8588.8631999999998</v>
      </c>
      <c r="S96" s="41" t="str">
        <f t="shared" si="29"/>
        <v/>
      </c>
      <c r="T96" s="14" t="str">
        <f t="shared" si="30"/>
        <v xml:space="preserve">№079 </v>
      </c>
    </row>
    <row r="97" spans="1:20">
      <c r="A97" s="38" t="s">
        <v>85</v>
      </c>
      <c r="B97" s="39">
        <v>2437.4700000000003</v>
      </c>
      <c r="C97" s="39">
        <v>1459.1100000000001</v>
      </c>
      <c r="D97" s="39">
        <v>3896.64</v>
      </c>
      <c r="E97" s="40">
        <v>2611.84</v>
      </c>
      <c r="F97" s="40">
        <v>1552.18</v>
      </c>
      <c r="G97" s="40">
        <v>4164.0600000000004</v>
      </c>
      <c r="H97" s="40">
        <f t="shared" si="25"/>
        <v>174.36999999999989</v>
      </c>
      <c r="I97" s="40">
        <f t="shared" si="26"/>
        <v>93.069999999999936</v>
      </c>
      <c r="J97" s="40">
        <f t="shared" si="27"/>
        <v>267.42000000000053</v>
      </c>
      <c r="K97" s="41">
        <f>[1]Оплата!BC96</f>
        <v>24.698399999998969</v>
      </c>
      <c r="L97" s="41">
        <f>[1]Оплата!AA96</f>
        <v>0</v>
      </c>
      <c r="M97" s="41">
        <f t="shared" si="32"/>
        <v>1077.6065999999994</v>
      </c>
      <c r="N97" s="41">
        <f t="shared" si="33"/>
        <v>213.13029999999986</v>
      </c>
      <c r="O97" s="38">
        <f t="shared" si="28"/>
        <v>1290.7368999999992</v>
      </c>
      <c r="P97" s="38"/>
      <c r="Q97" s="41">
        <f t="shared" si="31"/>
        <v>-1266.0385000000001</v>
      </c>
      <c r="R97" s="41">
        <f>[1]Оплата!BD96</f>
        <v>-1266.0385000000001</v>
      </c>
      <c r="S97" s="41" t="str">
        <f t="shared" si="29"/>
        <v/>
      </c>
      <c r="T97" s="41" t="str">
        <f t="shared" si="30"/>
        <v xml:space="preserve">№080 </v>
      </c>
    </row>
    <row r="98" spans="1:20">
      <c r="A98" s="12" t="s">
        <v>86</v>
      </c>
      <c r="B98" s="36">
        <v>1096.28</v>
      </c>
      <c r="C98" s="36">
        <v>655.23</v>
      </c>
      <c r="D98" s="36">
        <v>1751.51</v>
      </c>
      <c r="E98" s="9">
        <v>1144.1000000000001</v>
      </c>
      <c r="F98" s="9">
        <v>703.93000000000006</v>
      </c>
      <c r="G98" s="9">
        <v>1848.04</v>
      </c>
      <c r="H98" s="10">
        <f t="shared" si="25"/>
        <v>47.820000000000164</v>
      </c>
      <c r="I98" s="10">
        <f t="shared" si="26"/>
        <v>48.700000000000045</v>
      </c>
      <c r="J98" s="10">
        <f t="shared" si="27"/>
        <v>96.529999999999973</v>
      </c>
      <c r="K98" s="14">
        <f>[1]Оплата!BC97</f>
        <v>-1216.5953999999995</v>
      </c>
      <c r="L98" s="14">
        <f>[1]Оплата!AA97</f>
        <v>1217</v>
      </c>
      <c r="M98" s="14">
        <f t="shared" si="32"/>
        <v>295.52760000000097</v>
      </c>
      <c r="N98" s="14">
        <f t="shared" si="33"/>
        <v>111.52300000000011</v>
      </c>
      <c r="O98" s="12">
        <f t="shared" si="28"/>
        <v>407.05060000000105</v>
      </c>
      <c r="P98" s="12"/>
      <c r="Q98" s="14">
        <f t="shared" si="31"/>
        <v>-406.64600000000064</v>
      </c>
      <c r="R98" s="41">
        <f>[1]Оплата!BD97</f>
        <v>-406.64600000000064</v>
      </c>
      <c r="S98" s="41" t="str">
        <f t="shared" si="29"/>
        <v/>
      </c>
      <c r="T98" s="14" t="str">
        <f t="shared" si="30"/>
        <v xml:space="preserve">№081 </v>
      </c>
    </row>
    <row r="99" spans="1:20">
      <c r="A99" s="38" t="s">
        <v>280</v>
      </c>
      <c r="B99" s="39">
        <v>352.12</v>
      </c>
      <c r="C99" s="39">
        <v>169.19</v>
      </c>
      <c r="D99" s="39">
        <v>521.31000000000006</v>
      </c>
      <c r="E99" s="40">
        <v>353.09000000000003</v>
      </c>
      <c r="F99" s="40">
        <v>169.20000000000002</v>
      </c>
      <c r="G99" s="40">
        <v>522.29</v>
      </c>
      <c r="H99" s="40">
        <f t="shared" si="25"/>
        <v>0.97000000000002728</v>
      </c>
      <c r="I99" s="40">
        <f t="shared" si="26"/>
        <v>1.0000000000019327E-2</v>
      </c>
      <c r="J99" s="40">
        <f t="shared" si="27"/>
        <v>0.9799999999999045</v>
      </c>
      <c r="K99" s="41">
        <f>[1]Оплата!BC98</f>
        <v>-280.73809999999736</v>
      </c>
      <c r="L99" s="41">
        <f>[1]Оплата!AA98</f>
        <v>0</v>
      </c>
      <c r="M99" s="41">
        <f t="shared" si="32"/>
        <v>5.994600000000168</v>
      </c>
      <c r="N99" s="41">
        <f t="shared" si="33"/>
        <v>2.290000000004426E-2</v>
      </c>
      <c r="O99" s="38">
        <f t="shared" si="28"/>
        <v>6.0175000000002123</v>
      </c>
      <c r="P99" s="38"/>
      <c r="Q99" s="41">
        <f t="shared" si="31"/>
        <v>-286.75559999999757</v>
      </c>
      <c r="R99" s="41">
        <f>[1]Оплата!BD98</f>
        <v>-286.75559999999757</v>
      </c>
      <c r="S99" s="41" t="str">
        <f t="shared" si="29"/>
        <v/>
      </c>
      <c r="T99" s="41" t="str">
        <f t="shared" si="30"/>
        <v xml:space="preserve">№082/1 </v>
      </c>
    </row>
    <row r="100" spans="1:20">
      <c r="A100" s="12" t="s">
        <v>281</v>
      </c>
      <c r="B100" s="36">
        <v>7525.45</v>
      </c>
      <c r="C100" s="36">
        <v>2557.4900000000002</v>
      </c>
      <c r="D100" s="36">
        <v>10082.950000000001</v>
      </c>
      <c r="E100" s="9">
        <v>7814.84</v>
      </c>
      <c r="F100" s="9">
        <v>2631.33</v>
      </c>
      <c r="G100" s="9">
        <v>10446.17</v>
      </c>
      <c r="H100" s="10">
        <f>E100-B100</f>
        <v>289.39000000000033</v>
      </c>
      <c r="I100" s="10">
        <f>F100-C100</f>
        <v>73.839999999999691</v>
      </c>
      <c r="J100" s="10">
        <f>G100-D100</f>
        <v>363.21999999999935</v>
      </c>
      <c r="K100" s="14">
        <f>[1]Оплата!BC99</f>
        <v>-533.85139999999797</v>
      </c>
      <c r="L100" s="14">
        <f>[1]Оплата!AA99</f>
        <v>0</v>
      </c>
      <c r="M100" s="14">
        <f t="shared" si="32"/>
        <v>1788.4302000000018</v>
      </c>
      <c r="N100" s="14">
        <f t="shared" si="33"/>
        <v>169.0935999999993</v>
      </c>
      <c r="O100" s="12">
        <f>SUM(M100:N100)</f>
        <v>1957.5238000000011</v>
      </c>
      <c r="P100" s="12"/>
      <c r="Q100" s="14">
        <f t="shared" si="31"/>
        <v>-2491.375199999999</v>
      </c>
      <c r="R100" s="41">
        <f>[1]Оплата!BD99</f>
        <v>-2491.375199999999</v>
      </c>
      <c r="S100" s="41" t="str">
        <f t="shared" si="29"/>
        <v/>
      </c>
      <c r="T100" s="14" t="str">
        <f t="shared" si="30"/>
        <v>№082/2</v>
      </c>
    </row>
    <row r="101" spans="1:20">
      <c r="A101" s="38" t="s">
        <v>87</v>
      </c>
      <c r="B101" s="39">
        <v>572.9</v>
      </c>
      <c r="C101" s="39">
        <v>235.88</v>
      </c>
      <c r="D101" s="39">
        <v>808.79</v>
      </c>
      <c r="E101" s="40">
        <v>587.85</v>
      </c>
      <c r="F101" s="40">
        <v>242</v>
      </c>
      <c r="G101" s="40">
        <v>829.87</v>
      </c>
      <c r="H101" s="40">
        <f t="shared" si="25"/>
        <v>14.950000000000045</v>
      </c>
      <c r="I101" s="40">
        <f t="shared" si="26"/>
        <v>6.1200000000000045</v>
      </c>
      <c r="J101" s="40">
        <f t="shared" si="27"/>
        <v>21.080000000000041</v>
      </c>
      <c r="K101" s="41">
        <f>[1]Оплата!BC100</f>
        <v>39.997000000000114</v>
      </c>
      <c r="L101" s="41">
        <f>[1]Оплата!AA100</f>
        <v>0</v>
      </c>
      <c r="M101" s="41">
        <f t="shared" si="32"/>
        <v>92.391000000000275</v>
      </c>
      <c r="N101" s="41">
        <f t="shared" si="33"/>
        <v>14.01480000000001</v>
      </c>
      <c r="O101" s="38">
        <f t="shared" si="28"/>
        <v>106.40580000000028</v>
      </c>
      <c r="P101" s="38"/>
      <c r="Q101" s="41">
        <f t="shared" si="31"/>
        <v>-66.40880000000017</v>
      </c>
      <c r="R101" s="41">
        <f>[1]Оплата!BD100</f>
        <v>-66.40880000000017</v>
      </c>
      <c r="S101" s="41" t="str">
        <f t="shared" si="29"/>
        <v/>
      </c>
      <c r="T101" s="41" t="str">
        <f t="shared" si="30"/>
        <v xml:space="preserve">№083 </v>
      </c>
    </row>
    <row r="102" spans="1:20">
      <c r="A102" s="12" t="s">
        <v>279</v>
      </c>
      <c r="E102" s="9"/>
      <c r="F102" s="9"/>
      <c r="G102" s="9"/>
      <c r="H102" s="10"/>
      <c r="I102" s="10"/>
      <c r="J102" s="10"/>
      <c r="K102" s="14">
        <f>[1]Оплата!BC101</f>
        <v>-9.0138000000000016</v>
      </c>
      <c r="L102" s="14">
        <f>[1]Оплата!AA101</f>
        <v>0</v>
      </c>
      <c r="M102" s="14">
        <f t="shared" si="32"/>
        <v>0</v>
      </c>
      <c r="N102" s="14">
        <f t="shared" si="33"/>
        <v>0</v>
      </c>
      <c r="O102" s="12">
        <f t="shared" si="28"/>
        <v>0</v>
      </c>
      <c r="P102" s="12"/>
      <c r="Q102" s="14">
        <f t="shared" si="31"/>
        <v>-9.0138000000000016</v>
      </c>
      <c r="R102" s="41">
        <f>[1]Оплата!BD101</f>
        <v>-9.0138000000000016</v>
      </c>
      <c r="S102" s="41" t="str">
        <f t="shared" si="29"/>
        <v/>
      </c>
      <c r="T102" s="14" t="str">
        <f t="shared" si="30"/>
        <v>№084 снят</v>
      </c>
    </row>
    <row r="103" spans="1:20">
      <c r="A103" s="38" t="s">
        <v>88</v>
      </c>
      <c r="B103" s="39">
        <v>3224.36</v>
      </c>
      <c r="C103" s="39">
        <v>1286.19</v>
      </c>
      <c r="D103" s="39">
        <v>4510.5600000000004</v>
      </c>
      <c r="E103" s="40">
        <v>3303.03</v>
      </c>
      <c r="F103" s="40">
        <v>1329.1000000000001</v>
      </c>
      <c r="G103" s="40">
        <v>4632.1400000000003</v>
      </c>
      <c r="H103" s="40">
        <f t="shared" si="25"/>
        <v>78.670000000000073</v>
      </c>
      <c r="I103" s="40">
        <f t="shared" si="26"/>
        <v>42.910000000000082</v>
      </c>
      <c r="J103" s="40">
        <f t="shared" si="27"/>
        <v>121.57999999999993</v>
      </c>
      <c r="K103" s="41">
        <f>[1]Оплата!BC102</f>
        <v>-1702.2951000000005</v>
      </c>
      <c r="L103" s="41">
        <f>[1]Оплата!AA102</f>
        <v>0</v>
      </c>
      <c r="M103" s="41">
        <f t="shared" si="32"/>
        <v>486.18060000000042</v>
      </c>
      <c r="N103" s="41">
        <f t="shared" si="33"/>
        <v>98.263900000000191</v>
      </c>
      <c r="O103" s="38">
        <f t="shared" si="28"/>
        <v>584.44450000000063</v>
      </c>
      <c r="P103" s="38"/>
      <c r="Q103" s="41">
        <f t="shared" si="31"/>
        <v>-2286.7396000000012</v>
      </c>
      <c r="R103" s="41">
        <f>[1]Оплата!BD102</f>
        <v>-2286.7396000000012</v>
      </c>
      <c r="S103" s="41" t="str">
        <f t="shared" si="29"/>
        <v/>
      </c>
      <c r="T103" s="41" t="str">
        <f t="shared" si="30"/>
        <v xml:space="preserve">№085 </v>
      </c>
    </row>
    <row r="104" spans="1:20">
      <c r="A104" s="12" t="s">
        <v>89</v>
      </c>
      <c r="B104" s="36">
        <v>11509.460000000001</v>
      </c>
      <c r="C104" s="36">
        <v>5510.02</v>
      </c>
      <c r="D104" s="36">
        <v>17020.330000000002</v>
      </c>
      <c r="E104" s="9">
        <v>11789.460000000001</v>
      </c>
      <c r="F104" s="9">
        <v>5590.4000000000005</v>
      </c>
      <c r="G104" s="9">
        <v>17380.71</v>
      </c>
      <c r="H104" s="10">
        <f t="shared" si="25"/>
        <v>280</v>
      </c>
      <c r="I104" s="10">
        <f t="shared" si="26"/>
        <v>80.380000000000109</v>
      </c>
      <c r="J104" s="10">
        <f t="shared" si="27"/>
        <v>360.37999999999738</v>
      </c>
      <c r="K104" s="14">
        <f>[1]Оплата!BC103</f>
        <v>-727.19090000000404</v>
      </c>
      <c r="L104" s="14">
        <f>[1]Оплата!AA103</f>
        <v>750</v>
      </c>
      <c r="M104" s="14">
        <f t="shared" si="32"/>
        <v>1730.3999999999999</v>
      </c>
      <c r="N104" s="14">
        <f t="shared" si="33"/>
        <v>184.07020000000026</v>
      </c>
      <c r="O104" s="12">
        <f t="shared" si="28"/>
        <v>1914.4702000000002</v>
      </c>
      <c r="P104" s="12"/>
      <c r="Q104" s="14">
        <f t="shared" si="31"/>
        <v>-1891.6611000000044</v>
      </c>
      <c r="R104" s="41">
        <f>[1]Оплата!BD103</f>
        <v>-1891.6611000000044</v>
      </c>
      <c r="S104" s="41" t="str">
        <f t="shared" si="29"/>
        <v/>
      </c>
      <c r="T104" s="14" t="str">
        <f t="shared" si="30"/>
        <v xml:space="preserve">№086 </v>
      </c>
    </row>
    <row r="105" spans="1:20">
      <c r="A105" s="38" t="s">
        <v>90</v>
      </c>
      <c r="B105" s="39">
        <v>23416.7</v>
      </c>
      <c r="C105" s="39">
        <v>14972.58</v>
      </c>
      <c r="D105" s="39">
        <v>38389.300000000003</v>
      </c>
      <c r="E105" s="40">
        <v>23669.05</v>
      </c>
      <c r="F105" s="40">
        <v>15164.29</v>
      </c>
      <c r="G105" s="40">
        <v>38833.360000000001</v>
      </c>
      <c r="H105" s="40">
        <f t="shared" si="25"/>
        <v>252.34999999999854</v>
      </c>
      <c r="I105" s="40">
        <f t="shared" si="26"/>
        <v>191.71000000000095</v>
      </c>
      <c r="J105" s="40">
        <f t="shared" si="27"/>
        <v>444.05999999999767</v>
      </c>
      <c r="K105" s="41">
        <f>[1]Оплата!BC104</f>
        <v>-4164.6202999999969</v>
      </c>
      <c r="L105" s="41">
        <f>[1]Оплата!AA104</f>
        <v>3000</v>
      </c>
      <c r="M105" s="41">
        <f t="shared" si="32"/>
        <v>1559.522999999991</v>
      </c>
      <c r="N105" s="41">
        <f t="shared" si="33"/>
        <v>439.01590000000215</v>
      </c>
      <c r="O105" s="38">
        <f t="shared" si="28"/>
        <v>1998.5388999999932</v>
      </c>
      <c r="P105" s="38"/>
      <c r="Q105" s="41">
        <f t="shared" si="31"/>
        <v>-3163.1591999999901</v>
      </c>
      <c r="R105" s="41">
        <f>[1]Оплата!BD104</f>
        <v>-3163.1591999999901</v>
      </c>
      <c r="S105" s="41" t="str">
        <f t="shared" si="29"/>
        <v/>
      </c>
      <c r="T105" s="41" t="str">
        <f t="shared" si="30"/>
        <v xml:space="preserve">№087 </v>
      </c>
    </row>
    <row r="106" spans="1:20">
      <c r="A106" s="12" t="s">
        <v>91</v>
      </c>
      <c r="B106" s="36">
        <v>246.65</v>
      </c>
      <c r="C106" s="36">
        <v>2914.77</v>
      </c>
      <c r="D106" s="36">
        <v>3161.5</v>
      </c>
      <c r="E106" s="9">
        <v>253.42000000000002</v>
      </c>
      <c r="F106" s="9">
        <v>2917.5</v>
      </c>
      <c r="G106" s="9">
        <v>3171.01</v>
      </c>
      <c r="H106" s="10">
        <f t="shared" si="25"/>
        <v>6.7700000000000102</v>
      </c>
      <c r="I106" s="10">
        <f t="shared" si="26"/>
        <v>2.7300000000000182</v>
      </c>
      <c r="J106" s="10">
        <f t="shared" si="27"/>
        <v>9.5100000000002183</v>
      </c>
      <c r="K106" s="14">
        <f>[1]Оплата!BC105</f>
        <v>166.35729999999967</v>
      </c>
      <c r="L106" s="14">
        <f>[1]Оплата!AA105</f>
        <v>0</v>
      </c>
      <c r="M106" s="14">
        <f t="shared" si="32"/>
        <v>41.838600000000064</v>
      </c>
      <c r="N106" s="14">
        <f t="shared" si="33"/>
        <v>6.2517000000000413</v>
      </c>
      <c r="O106" s="12">
        <f t="shared" si="28"/>
        <v>48.090300000000106</v>
      </c>
      <c r="P106" s="12"/>
      <c r="Q106" s="14">
        <f t="shared" si="31"/>
        <v>118.26699999999957</v>
      </c>
      <c r="R106" s="41">
        <f>[1]Оплата!BD105</f>
        <v>118.26699999999957</v>
      </c>
      <c r="S106" s="41" t="str">
        <f t="shared" si="29"/>
        <v/>
      </c>
      <c r="T106" s="14" t="str">
        <f t="shared" si="30"/>
        <v xml:space="preserve">№088 </v>
      </c>
    </row>
    <row r="107" spans="1:20">
      <c r="A107" s="38" t="s">
        <v>92</v>
      </c>
      <c r="B107" s="39">
        <v>3919.9</v>
      </c>
      <c r="C107" s="39">
        <v>1256.24</v>
      </c>
      <c r="D107" s="39">
        <v>5176.1500000000005</v>
      </c>
      <c r="E107" s="40">
        <v>4162.5200000000004</v>
      </c>
      <c r="F107" s="40">
        <v>1359.73</v>
      </c>
      <c r="G107" s="40">
        <v>5522.26</v>
      </c>
      <c r="H107" s="40">
        <f t="shared" si="25"/>
        <v>242.62000000000035</v>
      </c>
      <c r="I107" s="40">
        <f t="shared" si="26"/>
        <v>103.49000000000001</v>
      </c>
      <c r="J107" s="40">
        <f t="shared" si="27"/>
        <v>346.10999999999967</v>
      </c>
      <c r="K107" s="41">
        <f>[1]Оплата!BC106</f>
        <v>1446.5273000000002</v>
      </c>
      <c r="L107" s="41">
        <f>[1]Оплата!AA106</f>
        <v>0</v>
      </c>
      <c r="M107" s="41">
        <f t="shared" si="32"/>
        <v>1499.391600000002</v>
      </c>
      <c r="N107" s="41">
        <f t="shared" si="33"/>
        <v>236.99210000000002</v>
      </c>
      <c r="O107" s="38">
        <f t="shared" si="28"/>
        <v>1736.3837000000019</v>
      </c>
      <c r="P107" s="38"/>
      <c r="Q107" s="41">
        <f t="shared" si="31"/>
        <v>-289.85640000000171</v>
      </c>
      <c r="R107" s="41">
        <f>[1]Оплата!BD106</f>
        <v>-289.85640000000171</v>
      </c>
      <c r="S107" s="41" t="str">
        <f t="shared" si="29"/>
        <v/>
      </c>
      <c r="T107" s="41" t="str">
        <f t="shared" si="30"/>
        <v xml:space="preserve">№089 </v>
      </c>
    </row>
    <row r="108" spans="1:20">
      <c r="A108" s="12" t="s">
        <v>93</v>
      </c>
      <c r="B108" s="36">
        <v>1593.3500000000001</v>
      </c>
      <c r="C108" s="36">
        <v>785.30000000000007</v>
      </c>
      <c r="D108" s="36">
        <v>2378.7600000000002</v>
      </c>
      <c r="E108" s="9">
        <v>1932.89</v>
      </c>
      <c r="F108" s="9">
        <v>962.84</v>
      </c>
      <c r="G108" s="9">
        <v>2895.84</v>
      </c>
      <c r="H108" s="10">
        <f t="shared" ref="H108" si="34">E108-B108</f>
        <v>339.53999999999996</v>
      </c>
      <c r="I108" s="10">
        <f t="shared" ref="I108" si="35">F108-C108</f>
        <v>177.53999999999996</v>
      </c>
      <c r="J108" s="10">
        <f t="shared" ref="J108" si="36">G108-D108</f>
        <v>517.07999999999993</v>
      </c>
      <c r="K108" s="14">
        <f>[1]Оплата!BC107</f>
        <v>-249.47399999999908</v>
      </c>
      <c r="L108" s="14">
        <f>[1]Оплата!AA107</f>
        <v>0</v>
      </c>
      <c r="M108" s="14">
        <f t="shared" si="32"/>
        <v>2098.3571999999995</v>
      </c>
      <c r="N108" s="14">
        <f t="shared" si="33"/>
        <v>406.56659999999994</v>
      </c>
      <c r="O108" s="12">
        <f t="shared" ref="O108" si="37">SUM(M108:N108)</f>
        <v>2504.9237999999996</v>
      </c>
      <c r="P108" s="12"/>
      <c r="Q108" s="14">
        <f t="shared" ref="Q108:Q139" si="38">K108-O108+L108+P108</f>
        <v>-2754.3977999999988</v>
      </c>
      <c r="R108" s="41">
        <f>[1]Оплата!BD107</f>
        <v>-2754.3977999999988</v>
      </c>
      <c r="S108" s="41" t="str">
        <f t="shared" si="29"/>
        <v/>
      </c>
      <c r="T108" s="14" t="str">
        <f t="shared" si="30"/>
        <v xml:space="preserve">№090 </v>
      </c>
    </row>
    <row r="109" spans="1:20">
      <c r="A109" s="38" t="s">
        <v>94</v>
      </c>
      <c r="B109" s="39">
        <v>9659.8700000000008</v>
      </c>
      <c r="C109" s="39">
        <v>4383.84</v>
      </c>
      <c r="D109" s="39">
        <v>14043.720000000001</v>
      </c>
      <c r="E109" s="40">
        <v>9989.75</v>
      </c>
      <c r="F109" s="40">
        <v>4542.78</v>
      </c>
      <c r="G109" s="40">
        <v>14532.54</v>
      </c>
      <c r="H109" s="40">
        <f t="shared" si="25"/>
        <v>329.8799999999992</v>
      </c>
      <c r="I109" s="40">
        <f t="shared" si="26"/>
        <v>158.9399999999996</v>
      </c>
      <c r="J109" s="40">
        <f t="shared" si="27"/>
        <v>488.81999999999971</v>
      </c>
      <c r="K109" s="41">
        <f>[1]Оплата!BC108</f>
        <v>-2305.5729000000033</v>
      </c>
      <c r="L109" s="41">
        <f>[1]Оплата!AA108</f>
        <v>0</v>
      </c>
      <c r="M109" s="41">
        <f t="shared" si="32"/>
        <v>2038.658399999995</v>
      </c>
      <c r="N109" s="41">
        <f t="shared" si="33"/>
        <v>363.97259999999909</v>
      </c>
      <c r="O109" s="38">
        <f t="shared" si="28"/>
        <v>2402.6309999999939</v>
      </c>
      <c r="P109" s="38"/>
      <c r="Q109" s="41">
        <f t="shared" si="38"/>
        <v>-4708.2038999999968</v>
      </c>
      <c r="R109" s="41">
        <f>[1]Оплата!BD108</f>
        <v>-4708.2038999999968</v>
      </c>
      <c r="S109" s="41" t="str">
        <f t="shared" si="29"/>
        <v/>
      </c>
      <c r="T109" s="41" t="str">
        <f t="shared" si="30"/>
        <v xml:space="preserve">№091 </v>
      </c>
    </row>
    <row r="110" spans="1:20">
      <c r="A110" s="12" t="s">
        <v>95</v>
      </c>
      <c r="B110" s="36">
        <v>44065.950000000004</v>
      </c>
      <c r="C110" s="36">
        <v>22457.21</v>
      </c>
      <c r="D110" s="36">
        <v>66523.180000000008</v>
      </c>
      <c r="E110" s="9">
        <v>45211.07</v>
      </c>
      <c r="F110" s="9">
        <v>22983.77</v>
      </c>
      <c r="G110" s="9">
        <v>68194.86</v>
      </c>
      <c r="H110" s="10">
        <f t="shared" si="25"/>
        <v>1145.1199999999953</v>
      </c>
      <c r="I110" s="10">
        <f t="shared" si="26"/>
        <v>526.56000000000131</v>
      </c>
      <c r="J110" s="10">
        <f t="shared" si="27"/>
        <v>1671.679999999993</v>
      </c>
      <c r="K110" s="14">
        <f>[1]Оплата!BC109</f>
        <v>-7817.2593000000261</v>
      </c>
      <c r="L110" s="14">
        <f>[1]Оплата!AA109</f>
        <v>0</v>
      </c>
      <c r="M110" s="14">
        <f t="shared" si="32"/>
        <v>7076.8415999999706</v>
      </c>
      <c r="N110" s="14">
        <f t="shared" si="33"/>
        <v>1205.822400000003</v>
      </c>
      <c r="O110" s="12">
        <f t="shared" si="28"/>
        <v>8282.6639999999734</v>
      </c>
      <c r="P110" s="12"/>
      <c r="Q110" s="14">
        <f t="shared" si="38"/>
        <v>-16099.923299999999</v>
      </c>
      <c r="R110" s="41">
        <f>[1]Оплата!BD109</f>
        <v>-16099.923299999999</v>
      </c>
      <c r="S110" s="41" t="str">
        <f t="shared" si="29"/>
        <v/>
      </c>
      <c r="T110" s="14" t="str">
        <f t="shared" si="30"/>
        <v xml:space="preserve">№092 </v>
      </c>
    </row>
    <row r="111" spans="1:20">
      <c r="A111" s="38" t="s">
        <v>96</v>
      </c>
      <c r="B111" s="39">
        <v>28575.57</v>
      </c>
      <c r="C111" s="39">
        <v>9100.5500000000011</v>
      </c>
      <c r="D111" s="39">
        <v>37676.120000000003</v>
      </c>
      <c r="E111" s="40">
        <v>29460.31</v>
      </c>
      <c r="F111" s="40">
        <v>9382.25</v>
      </c>
      <c r="G111" s="40">
        <v>38842.559999999998</v>
      </c>
      <c r="H111" s="40">
        <f t="shared" si="25"/>
        <v>884.7400000000016</v>
      </c>
      <c r="I111" s="40">
        <f t="shared" si="26"/>
        <v>281.69999999999891</v>
      </c>
      <c r="J111" s="40">
        <f t="shared" si="27"/>
        <v>1166.4399999999951</v>
      </c>
      <c r="K111" s="41">
        <f>[1]Оплата!BC110</f>
        <v>-6595.3209000000134</v>
      </c>
      <c r="L111" s="41">
        <f>[1]Оплата!AA110</f>
        <v>0</v>
      </c>
      <c r="M111" s="41">
        <f t="shared" si="32"/>
        <v>5467.6932000000097</v>
      </c>
      <c r="N111" s="41">
        <f t="shared" si="33"/>
        <v>645.09299999999746</v>
      </c>
      <c r="O111" s="38">
        <f t="shared" si="28"/>
        <v>6112.7862000000068</v>
      </c>
      <c r="P111" s="38"/>
      <c r="Q111" s="41">
        <f t="shared" si="38"/>
        <v>-12708.107100000019</v>
      </c>
      <c r="R111" s="41">
        <f>[1]Оплата!BD110</f>
        <v>-12708.107100000019</v>
      </c>
      <c r="S111" s="41" t="str">
        <f t="shared" si="29"/>
        <v/>
      </c>
      <c r="T111" s="41" t="str">
        <f t="shared" si="30"/>
        <v xml:space="preserve">№093 </v>
      </c>
    </row>
    <row r="112" spans="1:20">
      <c r="A112" s="12" t="s">
        <v>97</v>
      </c>
      <c r="B112" s="36">
        <v>512.43000000000006</v>
      </c>
      <c r="C112" s="36">
        <v>71.820000000000007</v>
      </c>
      <c r="D112" s="36">
        <v>584.26</v>
      </c>
      <c r="E112" s="9">
        <v>561.86</v>
      </c>
      <c r="F112" s="9">
        <v>75.78</v>
      </c>
      <c r="G112" s="9">
        <v>637.65</v>
      </c>
      <c r="H112" s="10">
        <f>E112-B112</f>
        <v>49.42999999999995</v>
      </c>
      <c r="I112" s="10">
        <f>F112-C112</f>
        <v>3.9599999999999937</v>
      </c>
      <c r="J112" s="10">
        <f>G112-D112</f>
        <v>53.389999999999986</v>
      </c>
      <c r="K112" s="14">
        <f>[1]Оплата!BC111</f>
        <v>-90.579700000000358</v>
      </c>
      <c r="L112" s="14">
        <f>[1]Оплата!AA111</f>
        <v>0</v>
      </c>
      <c r="M112" s="14">
        <f t="shared" si="32"/>
        <v>305.4773999999997</v>
      </c>
      <c r="N112" s="14">
        <f t="shared" si="33"/>
        <v>9.0683999999999862</v>
      </c>
      <c r="O112" s="12">
        <f t="shared" si="28"/>
        <v>314.5457999999997</v>
      </c>
      <c r="P112" s="12"/>
      <c r="Q112" s="14">
        <f t="shared" si="38"/>
        <v>-405.12550000000005</v>
      </c>
      <c r="R112" s="41">
        <f>[1]Оплата!BD111</f>
        <v>-405.12550000000005</v>
      </c>
      <c r="S112" s="41" t="str">
        <f t="shared" si="29"/>
        <v/>
      </c>
      <c r="T112" s="14" t="str">
        <f t="shared" si="30"/>
        <v xml:space="preserve">№094 </v>
      </c>
    </row>
    <row r="113" spans="1:20">
      <c r="A113" s="38" t="s">
        <v>98</v>
      </c>
      <c r="B113" s="39">
        <v>2958.5</v>
      </c>
      <c r="C113" s="39">
        <v>1107.92</v>
      </c>
      <c r="D113" s="39">
        <v>4066.4300000000003</v>
      </c>
      <c r="E113" s="40">
        <v>3135.19</v>
      </c>
      <c r="F113" s="40">
        <v>1159.21</v>
      </c>
      <c r="G113" s="40">
        <v>4294.41</v>
      </c>
      <c r="H113" s="40">
        <f t="shared" si="25"/>
        <v>176.69000000000005</v>
      </c>
      <c r="I113" s="40">
        <f t="shared" si="26"/>
        <v>51.289999999999964</v>
      </c>
      <c r="J113" s="40">
        <f t="shared" si="27"/>
        <v>227.97999999999956</v>
      </c>
      <c r="K113" s="41">
        <f>[1]Оплата!BC112</f>
        <v>-469.91379999999918</v>
      </c>
      <c r="L113" s="41">
        <f>[1]Оплата!AA112</f>
        <v>0</v>
      </c>
      <c r="M113" s="41">
        <f t="shared" si="32"/>
        <v>1091.9442000000004</v>
      </c>
      <c r="N113" s="41">
        <f t="shared" si="33"/>
        <v>117.45409999999991</v>
      </c>
      <c r="O113" s="38">
        <f t="shared" si="28"/>
        <v>1209.3983000000003</v>
      </c>
      <c r="P113" s="38"/>
      <c r="Q113" s="41">
        <f t="shared" si="38"/>
        <v>-1679.3120999999994</v>
      </c>
      <c r="R113" s="41">
        <f>[1]Оплата!BD112</f>
        <v>-1679.3120999999994</v>
      </c>
      <c r="S113" s="41" t="str">
        <f t="shared" si="29"/>
        <v/>
      </c>
      <c r="T113" s="41" t="str">
        <f t="shared" si="30"/>
        <v xml:space="preserve">№095 </v>
      </c>
    </row>
    <row r="114" spans="1:20">
      <c r="A114" s="12" t="s">
        <v>99</v>
      </c>
      <c r="B114" s="36">
        <v>2257.77</v>
      </c>
      <c r="C114" s="36">
        <v>312.11</v>
      </c>
      <c r="D114" s="36">
        <v>2569.89</v>
      </c>
      <c r="E114" s="9">
        <v>2258.62</v>
      </c>
      <c r="F114" s="9">
        <v>312.11</v>
      </c>
      <c r="G114" s="9">
        <v>2570.75</v>
      </c>
      <c r="H114" s="10">
        <f t="shared" si="25"/>
        <v>0.84999999999990905</v>
      </c>
      <c r="I114" s="10">
        <f t="shared" si="26"/>
        <v>0</v>
      </c>
      <c r="J114" s="10">
        <f t="shared" si="27"/>
        <v>0.86000000000012733</v>
      </c>
      <c r="K114" s="14">
        <f>[1]Оплата!BC113</f>
        <v>17.048800000000938</v>
      </c>
      <c r="L114" s="14">
        <f>[1]Оплата!AA113</f>
        <v>0</v>
      </c>
      <c r="M114" s="14">
        <f t="shared" si="32"/>
        <v>5.2529999999994379</v>
      </c>
      <c r="N114" s="14">
        <f t="shared" si="33"/>
        <v>0</v>
      </c>
      <c r="O114" s="12">
        <f t="shared" si="28"/>
        <v>5.2529999999994379</v>
      </c>
      <c r="P114" s="12"/>
      <c r="Q114" s="14">
        <f t="shared" si="38"/>
        <v>11.795800000001499</v>
      </c>
      <c r="R114" s="41">
        <f>[1]Оплата!BD113</f>
        <v>11.795800000001499</v>
      </c>
      <c r="S114" s="41" t="str">
        <f t="shared" si="29"/>
        <v/>
      </c>
      <c r="T114" s="14" t="str">
        <f t="shared" si="30"/>
        <v xml:space="preserve">№096 </v>
      </c>
    </row>
    <row r="115" spans="1:20">
      <c r="A115" s="38" t="s">
        <v>100</v>
      </c>
      <c r="B115" s="39">
        <v>473.61</v>
      </c>
      <c r="C115" s="39">
        <v>186.95000000000002</v>
      </c>
      <c r="D115" s="39">
        <v>660.56000000000006</v>
      </c>
      <c r="E115" s="40"/>
      <c r="F115" s="40"/>
      <c r="G115" s="40">
        <v>6605.7300000000005</v>
      </c>
      <c r="H115" s="40">
        <f t="shared" si="25"/>
        <v>-473.61</v>
      </c>
      <c r="I115" s="40">
        <f t="shared" si="26"/>
        <v>-186.95000000000002</v>
      </c>
      <c r="J115" s="40">
        <f t="shared" si="27"/>
        <v>5945.17</v>
      </c>
      <c r="K115" s="41">
        <f>[1]Оплата!BC114</f>
        <v>39.124700000000075</v>
      </c>
      <c r="L115" s="41">
        <f>[1]Оплата!AA114</f>
        <v>0</v>
      </c>
      <c r="M115" s="41">
        <f t="shared" si="32"/>
        <v>-2926.9097999999999</v>
      </c>
      <c r="N115" s="41">
        <f t="shared" si="33"/>
        <v>-428.11550000000005</v>
      </c>
      <c r="O115" s="38">
        <f t="shared" si="28"/>
        <v>-3355.0252999999998</v>
      </c>
      <c r="P115" s="38"/>
      <c r="Q115" s="41">
        <f t="shared" si="38"/>
        <v>3394.1499999999996</v>
      </c>
      <c r="R115" s="41">
        <f>[1]Оплата!BD114</f>
        <v>39.124700000000075</v>
      </c>
      <c r="S115" s="41">
        <f t="shared" si="29"/>
        <v>1</v>
      </c>
      <c r="T115" s="41" t="str">
        <f t="shared" si="30"/>
        <v xml:space="preserve">№097 </v>
      </c>
    </row>
    <row r="116" spans="1:20">
      <c r="A116" s="12" t="s">
        <v>101</v>
      </c>
      <c r="B116" s="36">
        <v>882.46</v>
      </c>
      <c r="C116" s="36">
        <v>173.24</v>
      </c>
      <c r="D116" s="36">
        <v>1055.71</v>
      </c>
      <c r="E116" s="9">
        <v>897.25</v>
      </c>
      <c r="F116" s="9">
        <v>178.34</v>
      </c>
      <c r="G116" s="9">
        <v>1075.5999999999999</v>
      </c>
      <c r="H116" s="10">
        <f t="shared" si="25"/>
        <v>14.789999999999964</v>
      </c>
      <c r="I116" s="10">
        <f t="shared" si="26"/>
        <v>5.0999999999999943</v>
      </c>
      <c r="J116" s="10">
        <f t="shared" si="27"/>
        <v>19.889999999999873</v>
      </c>
      <c r="K116" s="14">
        <f>[1]Оплата!BC115</f>
        <v>-6.2863000000001108</v>
      </c>
      <c r="L116" s="14">
        <f>[1]Оплата!AA115</f>
        <v>0</v>
      </c>
      <c r="M116" s="14">
        <f t="shared" si="32"/>
        <v>91.402199999999766</v>
      </c>
      <c r="N116" s="14">
        <f t="shared" si="33"/>
        <v>11.678999999999988</v>
      </c>
      <c r="O116" s="12">
        <f t="shared" si="28"/>
        <v>103.08119999999975</v>
      </c>
      <c r="P116" s="12"/>
      <c r="Q116" s="14">
        <f t="shared" si="38"/>
        <v>-109.36749999999986</v>
      </c>
      <c r="R116" s="41">
        <f>[1]Оплата!BD115</f>
        <v>-109.36749999999986</v>
      </c>
      <c r="S116" s="41" t="str">
        <f t="shared" si="29"/>
        <v/>
      </c>
      <c r="T116" s="14" t="str">
        <f t="shared" si="30"/>
        <v xml:space="preserve">№098 </v>
      </c>
    </row>
    <row r="117" spans="1:20">
      <c r="A117" s="38" t="s">
        <v>102</v>
      </c>
      <c r="B117" s="39">
        <v>10582.53</v>
      </c>
      <c r="C117" s="39">
        <v>11054.2</v>
      </c>
      <c r="D117" s="39">
        <v>21636.799999999999</v>
      </c>
      <c r="E117" s="40">
        <v>10745.15</v>
      </c>
      <c r="F117" s="40">
        <v>11154.36</v>
      </c>
      <c r="G117" s="40">
        <v>21899.58</v>
      </c>
      <c r="H117" s="40">
        <f t="shared" si="25"/>
        <v>162.61999999999898</v>
      </c>
      <c r="I117" s="40">
        <f t="shared" si="26"/>
        <v>100.15999999999985</v>
      </c>
      <c r="J117" s="40">
        <f t="shared" si="27"/>
        <v>262.78000000000247</v>
      </c>
      <c r="K117" s="41">
        <f>[1]Оплата!BC116</f>
        <v>-1711.5114000000053</v>
      </c>
      <c r="L117" s="41">
        <f>[1]Оплата!AA116</f>
        <v>0</v>
      </c>
      <c r="M117" s="41">
        <f t="shared" si="32"/>
        <v>1004.9915999999937</v>
      </c>
      <c r="N117" s="41">
        <f t="shared" si="33"/>
        <v>229.36639999999966</v>
      </c>
      <c r="O117" s="38">
        <f>SUM(M117:N117)</f>
        <v>1234.3579999999934</v>
      </c>
      <c r="P117" s="38"/>
      <c r="Q117" s="41">
        <f t="shared" si="38"/>
        <v>-2945.8693999999987</v>
      </c>
      <c r="R117" s="41">
        <f>[1]Оплата!BD116</f>
        <v>-2945.8693999999987</v>
      </c>
      <c r="S117" s="41" t="str">
        <f t="shared" si="29"/>
        <v/>
      </c>
      <c r="T117" s="41" t="str">
        <f t="shared" si="30"/>
        <v xml:space="preserve">№099 </v>
      </c>
    </row>
    <row r="118" spans="1:20">
      <c r="A118" s="12" t="s">
        <v>266</v>
      </c>
      <c r="B118" s="36">
        <v>4.1100000000000003</v>
      </c>
      <c r="C118" s="36">
        <v>1.68</v>
      </c>
      <c r="D118" s="36">
        <v>5.79</v>
      </c>
      <c r="E118" s="9">
        <v>4.1100000000000003</v>
      </c>
      <c r="F118" s="9">
        <v>1.68</v>
      </c>
      <c r="G118" s="9">
        <v>5.79</v>
      </c>
      <c r="H118" s="10">
        <f t="shared" si="25"/>
        <v>0</v>
      </c>
      <c r="I118" s="10">
        <f t="shared" si="26"/>
        <v>0</v>
      </c>
      <c r="J118" s="10">
        <f t="shared" si="27"/>
        <v>0</v>
      </c>
      <c r="K118" s="14">
        <f>[1]Оплата!BC117</f>
        <v>-0.50030000000000185</v>
      </c>
      <c r="L118" s="14">
        <f>[1]Оплата!AA117</f>
        <v>0</v>
      </c>
      <c r="M118" s="14">
        <f t="shared" si="32"/>
        <v>0</v>
      </c>
      <c r="N118" s="14">
        <f t="shared" si="33"/>
        <v>0</v>
      </c>
      <c r="O118" s="12">
        <f t="shared" si="28"/>
        <v>0</v>
      </c>
      <c r="P118" s="12"/>
      <c r="Q118" s="14">
        <f t="shared" si="38"/>
        <v>-0.50030000000000185</v>
      </c>
      <c r="R118" s="41">
        <f>[1]Оплата!BD117</f>
        <v>-0.50030000000000185</v>
      </c>
      <c r="S118" s="41" t="str">
        <f t="shared" si="29"/>
        <v/>
      </c>
      <c r="T118" s="14" t="str">
        <f t="shared" si="30"/>
        <v>№100</v>
      </c>
    </row>
    <row r="119" spans="1:20" ht="15.75" thickBot="1">
      <c r="A119" s="38" t="s">
        <v>103</v>
      </c>
      <c r="B119" s="39">
        <v>5009.83</v>
      </c>
      <c r="C119" s="39">
        <v>1820.07</v>
      </c>
      <c r="D119" s="39">
        <v>6830.05</v>
      </c>
      <c r="E119" s="40">
        <v>5073.6000000000004</v>
      </c>
      <c r="F119" s="40">
        <v>1834.96</v>
      </c>
      <c r="G119" s="40">
        <v>6908.72</v>
      </c>
      <c r="H119" s="40">
        <f t="shared" si="25"/>
        <v>63.770000000000437</v>
      </c>
      <c r="I119" s="40">
        <f t="shared" si="26"/>
        <v>14.8900000000001</v>
      </c>
      <c r="J119" s="40">
        <f t="shared" si="27"/>
        <v>78.670000000000073</v>
      </c>
      <c r="K119" s="41">
        <f>[1]Оплата!BC118</f>
        <v>-4.6199999999990995</v>
      </c>
      <c r="L119" s="41">
        <f>[1]Оплата!AA118</f>
        <v>0</v>
      </c>
      <c r="M119" s="41">
        <f t="shared" si="32"/>
        <v>394.0986000000027</v>
      </c>
      <c r="N119" s="41">
        <f t="shared" si="33"/>
        <v>34.09810000000023</v>
      </c>
      <c r="O119" s="38">
        <f t="shared" si="28"/>
        <v>428.19670000000292</v>
      </c>
      <c r="P119" s="38"/>
      <c r="Q119" s="41">
        <f t="shared" si="38"/>
        <v>-432.81670000000202</v>
      </c>
      <c r="R119" s="41">
        <f>[1]Оплата!BD118</f>
        <v>-432.81670000000202</v>
      </c>
      <c r="S119" s="41" t="str">
        <f t="shared" si="29"/>
        <v/>
      </c>
      <c r="T119" s="41" t="str">
        <f t="shared" si="30"/>
        <v xml:space="preserve">№101 </v>
      </c>
    </row>
    <row r="120" spans="1:20" ht="15.75" thickBot="1">
      <c r="A120" s="12" t="s">
        <v>104</v>
      </c>
      <c r="B120" s="36">
        <v>25135.425999999999</v>
      </c>
      <c r="C120" s="36">
        <v>12544.064</v>
      </c>
      <c r="D120" s="37">
        <v>37679.49</v>
      </c>
      <c r="E120" s="9">
        <v>25272.039000000001</v>
      </c>
      <c r="F120" s="9">
        <v>12572.359</v>
      </c>
      <c r="G120" s="9">
        <v>37844.398000000001</v>
      </c>
      <c r="H120" s="10">
        <f t="shared" si="25"/>
        <v>136.61300000000119</v>
      </c>
      <c r="I120" s="10">
        <f t="shared" si="26"/>
        <v>28.295000000000073</v>
      </c>
      <c r="J120" s="10">
        <f t="shared" si="27"/>
        <v>164.90800000000309</v>
      </c>
      <c r="K120" s="14">
        <f>[1]Оплата!BC119</f>
        <v>-1282.6332799999982</v>
      </c>
      <c r="L120" s="14">
        <f>[1]Оплата!AA119</f>
        <v>1282</v>
      </c>
      <c r="M120" s="14">
        <f t="shared" si="32"/>
        <v>844.26834000000736</v>
      </c>
      <c r="N120" s="14">
        <f t="shared" si="33"/>
        <v>64.795550000000162</v>
      </c>
      <c r="O120" s="12">
        <f t="shared" si="28"/>
        <v>909.06389000000752</v>
      </c>
      <c r="P120" s="12"/>
      <c r="Q120" s="14">
        <f t="shared" si="38"/>
        <v>-909.69717000000583</v>
      </c>
      <c r="R120" s="41">
        <f>[1]Оплата!BD119</f>
        <v>-909.69717000000583</v>
      </c>
      <c r="S120" s="41" t="str">
        <f t="shared" si="29"/>
        <v/>
      </c>
      <c r="T120" s="14" t="str">
        <f t="shared" si="30"/>
        <v>№102</v>
      </c>
    </row>
    <row r="121" spans="1:20">
      <c r="A121" s="38" t="s">
        <v>105</v>
      </c>
      <c r="B121" s="39">
        <v>2.64</v>
      </c>
      <c r="C121" s="39">
        <v>881.54</v>
      </c>
      <c r="D121" s="39">
        <v>884.22</v>
      </c>
      <c r="E121" s="40">
        <v>2.67</v>
      </c>
      <c r="F121" s="40">
        <v>881.56000000000006</v>
      </c>
      <c r="G121" s="40">
        <v>884.26</v>
      </c>
      <c r="H121" s="40">
        <f t="shared" si="25"/>
        <v>2.9999999999999805E-2</v>
      </c>
      <c r="I121" s="40">
        <f t="shared" si="26"/>
        <v>2.0000000000095497E-2</v>
      </c>
      <c r="J121" s="40">
        <f t="shared" si="27"/>
        <v>3.999999999996362E-2</v>
      </c>
      <c r="K121" s="41">
        <f>[1]Оплата!BC120</f>
        <v>-9.1736999999998243</v>
      </c>
      <c r="L121" s="41">
        <f>[1]Оплата!AA120</f>
        <v>0</v>
      </c>
      <c r="M121" s="41">
        <f t="shared" si="32"/>
        <v>0.18539999999999879</v>
      </c>
      <c r="N121" s="41">
        <f t="shared" si="33"/>
        <v>4.5800000000218687E-2</v>
      </c>
      <c r="O121" s="38">
        <f t="shared" si="28"/>
        <v>0.23120000000021748</v>
      </c>
      <c r="P121" s="38"/>
      <c r="Q121" s="41">
        <f t="shared" si="38"/>
        <v>-9.4049000000000422</v>
      </c>
      <c r="R121" s="41">
        <f>[1]Оплата!BD120</f>
        <v>-9.4049000000000422</v>
      </c>
      <c r="S121" s="41" t="str">
        <f t="shared" si="29"/>
        <v/>
      </c>
      <c r="T121" s="41" t="str">
        <f t="shared" si="30"/>
        <v xml:space="preserve">№103 </v>
      </c>
    </row>
    <row r="122" spans="1:20">
      <c r="A122" s="12" t="s">
        <v>106</v>
      </c>
      <c r="B122" s="36">
        <v>3275.7400000000002</v>
      </c>
      <c r="C122" s="36">
        <v>5725.6</v>
      </c>
      <c r="D122" s="36">
        <v>9001.4</v>
      </c>
      <c r="E122" s="9">
        <v>3275.7400000000002</v>
      </c>
      <c r="F122" s="9">
        <v>5913.29</v>
      </c>
      <c r="G122" s="9">
        <v>9189.09</v>
      </c>
      <c r="H122" s="10">
        <f t="shared" ref="H122" si="39">E122-B122</f>
        <v>0</v>
      </c>
      <c r="I122" s="10">
        <f t="shared" ref="I122" si="40">F122-C122</f>
        <v>187.6899999999996</v>
      </c>
      <c r="J122" s="10">
        <f t="shared" ref="J122" si="41">G122-D122</f>
        <v>187.69000000000051</v>
      </c>
      <c r="K122" s="14">
        <f>[1]Оплата!BC121</f>
        <v>-5407.3403000000053</v>
      </c>
      <c r="L122" s="14">
        <f>[1]Оплата!AA121</f>
        <v>0</v>
      </c>
      <c r="M122" s="14">
        <f t="shared" si="32"/>
        <v>0</v>
      </c>
      <c r="N122" s="14">
        <f t="shared" si="33"/>
        <v>429.81009999999907</v>
      </c>
      <c r="O122" s="12">
        <f t="shared" si="28"/>
        <v>429.81009999999907</v>
      </c>
      <c r="P122" s="12"/>
      <c r="Q122" s="14">
        <f t="shared" si="38"/>
        <v>-5837.1504000000041</v>
      </c>
      <c r="R122" s="41">
        <f>[1]Оплата!BD121</f>
        <v>-5837.1504000000041</v>
      </c>
      <c r="S122" s="41" t="str">
        <f t="shared" si="29"/>
        <v/>
      </c>
      <c r="T122" s="14" t="str">
        <f t="shared" si="30"/>
        <v xml:space="preserve">№104 </v>
      </c>
    </row>
    <row r="123" spans="1:20">
      <c r="A123" s="38" t="s">
        <v>107</v>
      </c>
      <c r="B123" s="39">
        <v>3269.91</v>
      </c>
      <c r="C123" s="39">
        <v>1479.8500000000001</v>
      </c>
      <c r="D123" s="39">
        <v>4749.8100000000004</v>
      </c>
      <c r="E123" s="40">
        <v>3326.91</v>
      </c>
      <c r="F123" s="40">
        <v>1495.6000000000001</v>
      </c>
      <c r="G123" s="40">
        <v>4822.5600000000004</v>
      </c>
      <c r="H123" s="40">
        <f t="shared" si="25"/>
        <v>57</v>
      </c>
      <c r="I123" s="40">
        <f t="shared" si="26"/>
        <v>15.75</v>
      </c>
      <c r="J123" s="40">
        <f t="shared" si="27"/>
        <v>72.75</v>
      </c>
      <c r="K123" s="41">
        <f>[1]Оплата!BC122</f>
        <v>-39.66339999999964</v>
      </c>
      <c r="L123" s="41">
        <f>[1]Оплата!AA122</f>
        <v>0</v>
      </c>
      <c r="M123" s="41">
        <f t="shared" ref="M123:M137" si="42">H123*M$5</f>
        <v>352.26</v>
      </c>
      <c r="N123" s="41">
        <f t="shared" ref="N123:N137" si="43">I123*N$5</f>
        <v>36.067500000000003</v>
      </c>
      <c r="O123" s="38">
        <f t="shared" si="28"/>
        <v>388.32749999999999</v>
      </c>
      <c r="P123" s="38"/>
      <c r="Q123" s="41">
        <f t="shared" si="38"/>
        <v>-427.99089999999961</v>
      </c>
      <c r="R123" s="41">
        <f>[1]Оплата!BD122</f>
        <v>-427.99089999999961</v>
      </c>
      <c r="S123" s="41" t="str">
        <f t="shared" si="29"/>
        <v/>
      </c>
      <c r="T123" s="41" t="str">
        <f t="shared" si="30"/>
        <v>№104б</v>
      </c>
    </row>
    <row r="124" spans="1:20">
      <c r="A124" s="12" t="s">
        <v>108</v>
      </c>
      <c r="B124" s="36">
        <v>2628.77</v>
      </c>
      <c r="C124" s="36">
        <v>572.58000000000004</v>
      </c>
      <c r="D124" s="36">
        <v>3201.37</v>
      </c>
      <c r="E124" s="9">
        <v>2705.07</v>
      </c>
      <c r="F124" s="9">
        <v>597.24</v>
      </c>
      <c r="G124" s="9">
        <v>3302.33</v>
      </c>
      <c r="H124" s="10">
        <f t="shared" si="25"/>
        <v>76.300000000000182</v>
      </c>
      <c r="I124" s="10">
        <f t="shared" si="26"/>
        <v>24.659999999999968</v>
      </c>
      <c r="J124" s="10">
        <f t="shared" si="27"/>
        <v>100.96000000000004</v>
      </c>
      <c r="K124" s="14">
        <f>[1]Оплата!BC123</f>
        <v>330.26290000000074</v>
      </c>
      <c r="L124" s="14">
        <f>[1]Оплата!AA123</f>
        <v>0</v>
      </c>
      <c r="M124" s="14">
        <f t="shared" si="42"/>
        <v>471.53400000000113</v>
      </c>
      <c r="N124" s="14">
        <f t="shared" si="43"/>
        <v>56.471399999999925</v>
      </c>
      <c r="O124" s="12">
        <f t="shared" si="28"/>
        <v>528.00540000000103</v>
      </c>
      <c r="P124" s="12"/>
      <c r="Q124" s="14">
        <f t="shared" si="38"/>
        <v>-197.74250000000029</v>
      </c>
      <c r="R124" s="41">
        <f>[1]Оплата!BD123</f>
        <v>-197.74250000000029</v>
      </c>
      <c r="S124" s="41" t="str">
        <f t="shared" si="29"/>
        <v/>
      </c>
      <c r="T124" s="14" t="str">
        <f t="shared" si="30"/>
        <v xml:space="preserve">№105 </v>
      </c>
    </row>
    <row r="125" spans="1:20">
      <c r="A125" s="38" t="s">
        <v>109</v>
      </c>
      <c r="B125" s="39">
        <v>1186.8800000000001</v>
      </c>
      <c r="C125" s="39">
        <v>633.65</v>
      </c>
      <c r="D125" s="39">
        <v>1820.54</v>
      </c>
      <c r="E125" s="40">
        <v>1203.56</v>
      </c>
      <c r="F125" s="40">
        <v>650.95000000000005</v>
      </c>
      <c r="G125" s="40">
        <v>1854.51</v>
      </c>
      <c r="H125" s="40">
        <f t="shared" si="25"/>
        <v>16.679999999999836</v>
      </c>
      <c r="I125" s="40">
        <f t="shared" si="26"/>
        <v>17.300000000000068</v>
      </c>
      <c r="J125" s="40">
        <f t="shared" si="27"/>
        <v>33.970000000000027</v>
      </c>
      <c r="K125" s="41">
        <f>[1]Оплата!BC124</f>
        <v>271.71739999999954</v>
      </c>
      <c r="L125" s="41">
        <f>[1]Оплата!AA124</f>
        <v>0</v>
      </c>
      <c r="M125" s="41">
        <f t="shared" si="42"/>
        <v>103.08239999999898</v>
      </c>
      <c r="N125" s="41">
        <f t="shared" si="43"/>
        <v>39.617000000000154</v>
      </c>
      <c r="O125" s="38">
        <f t="shared" si="28"/>
        <v>142.69939999999914</v>
      </c>
      <c r="P125" s="38"/>
      <c r="Q125" s="41">
        <f t="shared" si="38"/>
        <v>129.0180000000004</v>
      </c>
      <c r="R125" s="41">
        <f>[1]Оплата!BD124</f>
        <v>129.0180000000004</v>
      </c>
      <c r="S125" s="41" t="str">
        <f t="shared" si="29"/>
        <v/>
      </c>
      <c r="T125" s="41" t="str">
        <f t="shared" si="30"/>
        <v xml:space="preserve">№106 </v>
      </c>
    </row>
    <row r="126" spans="1:20">
      <c r="A126" s="12" t="s">
        <v>110</v>
      </c>
      <c r="B126" s="36">
        <v>5289.36</v>
      </c>
      <c r="C126" s="36">
        <v>2539.88</v>
      </c>
      <c r="D126" s="36">
        <v>7829.24</v>
      </c>
      <c r="E126" s="9">
        <v>5667.92</v>
      </c>
      <c r="F126" s="9">
        <v>2743.54</v>
      </c>
      <c r="G126" s="9">
        <v>8411.4600000000009</v>
      </c>
      <c r="H126" s="10">
        <f t="shared" ref="H126" si="44">E126-B126</f>
        <v>378.5600000000004</v>
      </c>
      <c r="I126" s="10">
        <f t="shared" ref="I126" si="45">F126-C126</f>
        <v>203.65999999999985</v>
      </c>
      <c r="J126" s="10">
        <f t="shared" ref="J126" si="46">G126-D126</f>
        <v>582.22000000000116</v>
      </c>
      <c r="K126" s="14">
        <f>[1]Оплата!BC125</f>
        <v>-2857.440777968588</v>
      </c>
      <c r="L126" s="14">
        <f>[1]Оплата!AA125</f>
        <v>2900</v>
      </c>
      <c r="M126" s="14">
        <f t="shared" si="42"/>
        <v>2339.5008000000025</v>
      </c>
      <c r="N126" s="14">
        <f t="shared" si="43"/>
        <v>466.3813999999997</v>
      </c>
      <c r="O126" s="12">
        <f t="shared" si="28"/>
        <v>2805.8822000000023</v>
      </c>
      <c r="P126" s="12"/>
      <c r="Q126" s="14">
        <f t="shared" si="38"/>
        <v>-2763.3229779685898</v>
      </c>
      <c r="R126" s="41">
        <f>[1]Оплата!BD125</f>
        <v>-2763.3229779685898</v>
      </c>
      <c r="S126" s="41" t="str">
        <f t="shared" si="29"/>
        <v/>
      </c>
      <c r="T126" s="14" t="str">
        <f t="shared" si="30"/>
        <v xml:space="preserve">№107 </v>
      </c>
    </row>
    <row r="127" spans="1:20">
      <c r="A127" s="38" t="s">
        <v>111</v>
      </c>
      <c r="B127" s="39">
        <v>4982.07</v>
      </c>
      <c r="C127" s="39">
        <v>3607.08</v>
      </c>
      <c r="D127" s="39">
        <v>8589.16</v>
      </c>
      <c r="E127" s="40">
        <v>5180.95</v>
      </c>
      <c r="F127" s="40">
        <v>3739.69</v>
      </c>
      <c r="G127" s="40">
        <v>8920.65</v>
      </c>
      <c r="H127" s="40">
        <f t="shared" si="25"/>
        <v>198.88000000000011</v>
      </c>
      <c r="I127" s="40">
        <f t="shared" si="26"/>
        <v>132.61000000000013</v>
      </c>
      <c r="J127" s="40">
        <f t="shared" si="27"/>
        <v>331.48999999999978</v>
      </c>
      <c r="K127" s="41">
        <f>[1]Оплата!BC126</f>
        <v>110.39200000000305</v>
      </c>
      <c r="L127" s="41">
        <f>[1]Оплата!AA126</f>
        <v>0</v>
      </c>
      <c r="M127" s="41">
        <f t="shared" si="42"/>
        <v>1229.0784000000006</v>
      </c>
      <c r="N127" s="41">
        <f t="shared" si="43"/>
        <v>303.67690000000027</v>
      </c>
      <c r="O127" s="38">
        <f t="shared" si="28"/>
        <v>1532.7553000000007</v>
      </c>
      <c r="P127" s="38"/>
      <c r="Q127" s="41">
        <f t="shared" si="38"/>
        <v>-1422.3632999999977</v>
      </c>
      <c r="R127" s="41">
        <f>[1]Оплата!BD126</f>
        <v>-1422.3632999999977</v>
      </c>
      <c r="S127" s="41" t="str">
        <f t="shared" si="29"/>
        <v/>
      </c>
      <c r="T127" s="41" t="str">
        <f t="shared" si="30"/>
        <v xml:space="preserve">№108 </v>
      </c>
    </row>
    <row r="128" spans="1:20">
      <c r="A128" s="12" t="s">
        <v>112</v>
      </c>
      <c r="B128" s="36">
        <v>867.91</v>
      </c>
      <c r="C128" s="36">
        <v>1346.45</v>
      </c>
      <c r="D128" s="36">
        <v>2214.39</v>
      </c>
      <c r="E128" s="9">
        <v>872.5</v>
      </c>
      <c r="F128" s="9">
        <v>1347.38</v>
      </c>
      <c r="G128" s="9">
        <v>2219.89</v>
      </c>
      <c r="H128" s="10">
        <f t="shared" si="25"/>
        <v>4.5900000000000318</v>
      </c>
      <c r="I128" s="10">
        <f t="shared" si="26"/>
        <v>0.93000000000006366</v>
      </c>
      <c r="J128" s="10">
        <f t="shared" si="27"/>
        <v>5.5</v>
      </c>
      <c r="K128" s="14">
        <f>[1]Оплата!BC127</f>
        <v>-47.096200000000096</v>
      </c>
      <c r="L128" s="14">
        <f>[1]Оплата!AA127</f>
        <v>0</v>
      </c>
      <c r="M128" s="14">
        <f t="shared" si="42"/>
        <v>28.366200000000195</v>
      </c>
      <c r="N128" s="14">
        <f t="shared" si="43"/>
        <v>2.1297000000001458</v>
      </c>
      <c r="O128" s="12">
        <f t="shared" si="28"/>
        <v>30.49590000000034</v>
      </c>
      <c r="P128" s="12"/>
      <c r="Q128" s="14">
        <f t="shared" si="38"/>
        <v>-77.592100000000443</v>
      </c>
      <c r="R128" s="41">
        <f>[1]Оплата!BD127</f>
        <v>-77.592100000000443</v>
      </c>
      <c r="S128" s="41" t="str">
        <f t="shared" si="29"/>
        <v/>
      </c>
      <c r="T128" s="14" t="str">
        <f t="shared" si="30"/>
        <v xml:space="preserve">№109 </v>
      </c>
    </row>
    <row r="129" spans="1:20">
      <c r="A129" s="38" t="s">
        <v>113</v>
      </c>
      <c r="B129" s="39">
        <v>10287.02</v>
      </c>
      <c r="C129" s="39">
        <v>5220.12</v>
      </c>
      <c r="D129" s="39">
        <v>15507.24</v>
      </c>
      <c r="E129" s="40">
        <v>10328.9</v>
      </c>
      <c r="F129" s="40">
        <v>5241.18</v>
      </c>
      <c r="G129" s="40">
        <v>15570.19</v>
      </c>
      <c r="H129" s="40">
        <f t="shared" si="25"/>
        <v>41.8799999999992</v>
      </c>
      <c r="I129" s="40">
        <f t="shared" si="26"/>
        <v>21.0600000000004</v>
      </c>
      <c r="J129" s="40">
        <f t="shared" si="27"/>
        <v>62.950000000000728</v>
      </c>
      <c r="K129" s="41">
        <f>[1]Оплата!BC128</f>
        <v>287.30509999999958</v>
      </c>
      <c r="L129" s="41">
        <f>[1]Оплата!AA128</f>
        <v>0</v>
      </c>
      <c r="M129" s="41">
        <f t="shared" si="42"/>
        <v>258.81839999999505</v>
      </c>
      <c r="N129" s="41">
        <f t="shared" si="43"/>
        <v>48.22740000000092</v>
      </c>
      <c r="O129" s="38">
        <f t="shared" si="28"/>
        <v>307.04579999999595</v>
      </c>
      <c r="P129" s="38"/>
      <c r="Q129" s="41">
        <f t="shared" si="38"/>
        <v>-19.740699999996366</v>
      </c>
      <c r="R129" s="41">
        <f>[1]Оплата!BD128</f>
        <v>-19.740699999996366</v>
      </c>
      <c r="S129" s="41" t="str">
        <f t="shared" si="29"/>
        <v/>
      </c>
      <c r="T129" s="41" t="str">
        <f t="shared" si="30"/>
        <v xml:space="preserve">№110 </v>
      </c>
    </row>
    <row r="130" spans="1:20">
      <c r="A130" s="12" t="s">
        <v>114</v>
      </c>
      <c r="B130" s="36">
        <v>930.34</v>
      </c>
      <c r="C130" s="36">
        <v>1084.3700000000001</v>
      </c>
      <c r="D130" s="36">
        <v>2014.72</v>
      </c>
      <c r="E130" s="9">
        <v>930.34</v>
      </c>
      <c r="F130" s="9">
        <v>1084.3700000000001</v>
      </c>
      <c r="G130" s="9">
        <v>2014.72</v>
      </c>
      <c r="H130" s="10">
        <f t="shared" si="25"/>
        <v>0</v>
      </c>
      <c r="I130" s="10">
        <f t="shared" si="26"/>
        <v>0</v>
      </c>
      <c r="J130" s="10">
        <f t="shared" si="27"/>
        <v>0</v>
      </c>
      <c r="K130" s="14">
        <f>[1]Оплата!BC129</f>
        <v>402.83109999999988</v>
      </c>
      <c r="L130" s="14">
        <f>[1]Оплата!AA129</f>
        <v>0</v>
      </c>
      <c r="M130" s="14">
        <f t="shared" si="42"/>
        <v>0</v>
      </c>
      <c r="N130" s="14">
        <f t="shared" si="43"/>
        <v>0</v>
      </c>
      <c r="O130" s="12">
        <f t="shared" si="28"/>
        <v>0</v>
      </c>
      <c r="P130" s="12"/>
      <c r="Q130" s="14">
        <f t="shared" si="38"/>
        <v>402.83109999999988</v>
      </c>
      <c r="R130" s="41">
        <f>[1]Оплата!BD129</f>
        <v>402.83109999999988</v>
      </c>
      <c r="S130" s="41" t="str">
        <f t="shared" si="29"/>
        <v/>
      </c>
      <c r="T130" s="14" t="str">
        <f t="shared" si="30"/>
        <v xml:space="preserve">№111 </v>
      </c>
    </row>
    <row r="131" spans="1:20">
      <c r="A131" s="38" t="s">
        <v>115</v>
      </c>
      <c r="B131" s="39">
        <v>2823.12</v>
      </c>
      <c r="C131" s="39">
        <v>686.06000000000006</v>
      </c>
      <c r="D131" s="39">
        <v>3509.19</v>
      </c>
      <c r="E131" s="40">
        <v>2934.9</v>
      </c>
      <c r="F131" s="40">
        <v>708</v>
      </c>
      <c r="G131" s="40">
        <v>3642.91</v>
      </c>
      <c r="H131" s="40">
        <f t="shared" si="25"/>
        <v>111.7800000000002</v>
      </c>
      <c r="I131" s="40">
        <f t="shared" si="26"/>
        <v>21.939999999999941</v>
      </c>
      <c r="J131" s="40">
        <f t="shared" si="27"/>
        <v>133.7199999999998</v>
      </c>
      <c r="K131" s="41">
        <f>[1]Оплата!BC130</f>
        <v>-197.12199999999973</v>
      </c>
      <c r="L131" s="41">
        <f>[1]Оплата!AA130</f>
        <v>0</v>
      </c>
      <c r="M131" s="41">
        <f t="shared" si="42"/>
        <v>690.80040000000122</v>
      </c>
      <c r="N131" s="41">
        <f t="shared" si="43"/>
        <v>50.242599999999868</v>
      </c>
      <c r="O131" s="38">
        <f t="shared" si="28"/>
        <v>741.04300000000103</v>
      </c>
      <c r="P131" s="38"/>
      <c r="Q131" s="41">
        <f t="shared" si="38"/>
        <v>-938.16500000000076</v>
      </c>
      <c r="R131" s="41">
        <f>[1]Оплата!BD130</f>
        <v>-938.16500000000076</v>
      </c>
      <c r="S131" s="41" t="str">
        <f t="shared" si="29"/>
        <v/>
      </c>
      <c r="T131" s="41" t="str">
        <f t="shared" si="30"/>
        <v xml:space="preserve">№112 </v>
      </c>
    </row>
    <row r="132" spans="1:20" ht="25.5">
      <c r="A132" s="12" t="s">
        <v>116</v>
      </c>
      <c r="B132" s="36">
        <v>3055.98</v>
      </c>
      <c r="C132" s="36">
        <v>872.85</v>
      </c>
      <c r="D132" s="36">
        <v>3929.05</v>
      </c>
      <c r="E132" s="9" t="s">
        <v>289</v>
      </c>
      <c r="F132" s="9"/>
      <c r="G132" s="9">
        <v>3731.08</v>
      </c>
      <c r="H132" s="10"/>
      <c r="I132" s="10"/>
      <c r="J132" s="10"/>
      <c r="K132" s="14">
        <f>[1]Оплата!BC131</f>
        <v>201.54730000000018</v>
      </c>
      <c r="L132" s="14">
        <f>[1]Оплата!AA131</f>
        <v>0</v>
      </c>
      <c r="M132" s="14">
        <f t="shared" si="42"/>
        <v>0</v>
      </c>
      <c r="N132" s="14">
        <f t="shared" si="43"/>
        <v>0</v>
      </c>
      <c r="O132" s="12">
        <f t="shared" si="28"/>
        <v>0</v>
      </c>
      <c r="P132" s="12"/>
      <c r="Q132" s="14">
        <f t="shared" si="38"/>
        <v>201.54730000000018</v>
      </c>
      <c r="R132" s="41">
        <f>[1]Оплата!BD131</f>
        <v>201.54730000000018</v>
      </c>
      <c r="S132" s="41" t="str">
        <f t="shared" si="29"/>
        <v/>
      </c>
      <c r="T132" s="14" t="str">
        <f t="shared" si="30"/>
        <v xml:space="preserve">№113 </v>
      </c>
    </row>
    <row r="133" spans="1:20">
      <c r="A133" s="38" t="s">
        <v>117</v>
      </c>
      <c r="B133" s="39">
        <v>5513.43</v>
      </c>
      <c r="C133" s="39">
        <v>1659.16</v>
      </c>
      <c r="D133" s="39">
        <v>7172.6</v>
      </c>
      <c r="E133" s="40">
        <v>5840.16</v>
      </c>
      <c r="F133" s="40">
        <v>1819.83</v>
      </c>
      <c r="G133" s="40">
        <v>7660</v>
      </c>
      <c r="H133" s="40">
        <f t="shared" si="25"/>
        <v>326.72999999999956</v>
      </c>
      <c r="I133" s="40">
        <f t="shared" si="26"/>
        <v>160.66999999999985</v>
      </c>
      <c r="J133" s="40">
        <f t="shared" si="27"/>
        <v>487.39999999999964</v>
      </c>
      <c r="K133" s="41">
        <f>[1]Оплата!BC132</f>
        <v>861.1592999999998</v>
      </c>
      <c r="L133" s="41">
        <f>[1]Оплата!AA132</f>
        <v>0</v>
      </c>
      <c r="M133" s="41">
        <f t="shared" si="42"/>
        <v>2019.1913999999972</v>
      </c>
      <c r="N133" s="41">
        <f t="shared" si="43"/>
        <v>367.93429999999967</v>
      </c>
      <c r="O133" s="38">
        <f t="shared" si="28"/>
        <v>2387.1256999999969</v>
      </c>
      <c r="P133" s="38"/>
      <c r="Q133" s="41">
        <f t="shared" si="38"/>
        <v>-1525.9663999999971</v>
      </c>
      <c r="R133" s="41">
        <f>[1]Оплата!BD132</f>
        <v>-1525.9663999999971</v>
      </c>
      <c r="S133" s="41" t="str">
        <f t="shared" si="29"/>
        <v/>
      </c>
      <c r="T133" s="41" t="str">
        <f t="shared" si="30"/>
        <v xml:space="preserve">№114 </v>
      </c>
    </row>
    <row r="134" spans="1:20">
      <c r="A134" s="12" t="s">
        <v>118</v>
      </c>
      <c r="B134" s="36">
        <v>1085.93</v>
      </c>
      <c r="C134" s="36">
        <v>289.53000000000003</v>
      </c>
      <c r="D134" s="36">
        <v>1375.6000000000001</v>
      </c>
      <c r="E134" s="9">
        <v>1085.97</v>
      </c>
      <c r="F134" s="9">
        <v>289.55</v>
      </c>
      <c r="G134" s="9">
        <v>1375.67</v>
      </c>
      <c r="H134" s="10">
        <f t="shared" si="25"/>
        <v>3.999999999996362E-2</v>
      </c>
      <c r="I134" s="10">
        <f t="shared" si="26"/>
        <v>1.999999999998181E-2</v>
      </c>
      <c r="J134" s="10">
        <f t="shared" si="27"/>
        <v>6.9999999999936335E-2</v>
      </c>
      <c r="K134" s="14">
        <f>[1]Оплата!BC133</f>
        <v>-23.922000000000196</v>
      </c>
      <c r="L134" s="14">
        <f>[1]Оплата!AA133</f>
        <v>0</v>
      </c>
      <c r="M134" s="14">
        <f t="shared" si="42"/>
        <v>0.24719999999977516</v>
      </c>
      <c r="N134" s="14">
        <f t="shared" si="43"/>
        <v>4.5799999999958346E-2</v>
      </c>
      <c r="O134" s="12">
        <f t="shared" si="28"/>
        <v>0.29299999999973347</v>
      </c>
      <c r="P134" s="12"/>
      <c r="Q134" s="14">
        <f t="shared" si="38"/>
        <v>-24.214999999999929</v>
      </c>
      <c r="R134" s="41">
        <f>[1]Оплата!BD133</f>
        <v>-24.214999999999929</v>
      </c>
      <c r="S134" s="41" t="str">
        <f t="shared" si="29"/>
        <v/>
      </c>
      <c r="T134" s="14" t="str">
        <f t="shared" si="30"/>
        <v xml:space="preserve">№115 </v>
      </c>
    </row>
    <row r="135" spans="1:20">
      <c r="A135" s="38" t="s">
        <v>119</v>
      </c>
      <c r="B135" s="39">
        <v>4377.67</v>
      </c>
      <c r="C135" s="39">
        <v>3270.23</v>
      </c>
      <c r="D135" s="39">
        <v>7647.91</v>
      </c>
      <c r="E135" s="40">
        <v>4425.74</v>
      </c>
      <c r="F135" s="40">
        <v>3290.12</v>
      </c>
      <c r="G135" s="40">
        <v>7715.87</v>
      </c>
      <c r="H135" s="40">
        <f t="shared" si="25"/>
        <v>48.069999999999709</v>
      </c>
      <c r="I135" s="40">
        <f t="shared" si="26"/>
        <v>19.889999999999873</v>
      </c>
      <c r="J135" s="40">
        <f t="shared" si="27"/>
        <v>67.960000000000036</v>
      </c>
      <c r="K135" s="41">
        <f>[1]Оплата!BC134</f>
        <v>-11878.0743</v>
      </c>
      <c r="L135" s="41">
        <f>[1]Оплата!AA134</f>
        <v>0</v>
      </c>
      <c r="M135" s="41">
        <f t="shared" si="42"/>
        <v>297.0725999999982</v>
      </c>
      <c r="N135" s="41">
        <f t="shared" si="43"/>
        <v>45.548099999999707</v>
      </c>
      <c r="O135" s="38">
        <f t="shared" si="28"/>
        <v>342.6206999999979</v>
      </c>
      <c r="P135" s="38"/>
      <c r="Q135" s="41">
        <f t="shared" si="38"/>
        <v>-12220.694999999998</v>
      </c>
      <c r="R135" s="41">
        <f>[1]Оплата!BD134</f>
        <v>-12220.694999999998</v>
      </c>
      <c r="S135" s="41" t="str">
        <f t="shared" si="29"/>
        <v/>
      </c>
      <c r="T135" s="41" t="str">
        <f t="shared" si="30"/>
        <v xml:space="preserve">№116 </v>
      </c>
    </row>
    <row r="136" spans="1:20">
      <c r="A136" s="12" t="s">
        <v>120</v>
      </c>
      <c r="B136" s="36">
        <v>5797.78</v>
      </c>
      <c r="C136" s="36">
        <v>5414.41</v>
      </c>
      <c r="D136" s="36">
        <v>11212.2</v>
      </c>
      <c r="E136" s="9">
        <v>5914.93</v>
      </c>
      <c r="F136" s="9">
        <v>5464.01</v>
      </c>
      <c r="G136" s="9">
        <v>11378.960000000001</v>
      </c>
      <c r="H136" s="10">
        <f t="shared" si="25"/>
        <v>117.15000000000055</v>
      </c>
      <c r="I136" s="10">
        <f t="shared" si="26"/>
        <v>49.600000000000364</v>
      </c>
      <c r="J136" s="10">
        <f t="shared" si="27"/>
        <v>166.76000000000022</v>
      </c>
      <c r="K136" s="14">
        <f>[1]Оплата!BC135</f>
        <v>-3853.4496999999978</v>
      </c>
      <c r="L136" s="14">
        <f>[1]Оплата!AA135</f>
        <v>2000</v>
      </c>
      <c r="M136" s="14">
        <f t="shared" si="42"/>
        <v>723.98700000000338</v>
      </c>
      <c r="N136" s="14">
        <f t="shared" si="43"/>
        <v>113.58400000000084</v>
      </c>
      <c r="O136" s="12">
        <f t="shared" si="28"/>
        <v>837.57100000000423</v>
      </c>
      <c r="P136" s="12"/>
      <c r="Q136" s="14">
        <f t="shared" si="38"/>
        <v>-2691.0207000000019</v>
      </c>
      <c r="R136" s="41">
        <f>[1]Оплата!BD135</f>
        <v>-2691.0207000000019</v>
      </c>
      <c r="S136" s="41" t="str">
        <f t="shared" si="29"/>
        <v/>
      </c>
      <c r="T136" s="14" t="str">
        <f t="shared" si="30"/>
        <v xml:space="preserve">№117 </v>
      </c>
    </row>
    <row r="137" spans="1:20">
      <c r="A137" s="38" t="s">
        <v>121</v>
      </c>
      <c r="B137" s="39">
        <v>2763.5</v>
      </c>
      <c r="C137" s="39">
        <v>1442.52</v>
      </c>
      <c r="D137" s="39">
        <v>4206.0200000000004</v>
      </c>
      <c r="E137" s="40">
        <v>2870.44</v>
      </c>
      <c r="F137" s="40">
        <v>1508.49</v>
      </c>
      <c r="G137" s="40">
        <v>4378.9400000000005</v>
      </c>
      <c r="H137" s="40">
        <f t="shared" si="25"/>
        <v>106.94000000000005</v>
      </c>
      <c r="I137" s="40">
        <f t="shared" si="26"/>
        <v>65.970000000000027</v>
      </c>
      <c r="J137" s="40">
        <f t="shared" si="27"/>
        <v>172.92000000000007</v>
      </c>
      <c r="K137" s="41">
        <f>[1]Оплата!BC136</f>
        <v>-262.71369999999956</v>
      </c>
      <c r="L137" s="41">
        <f>[1]Оплата!AA136</f>
        <v>0</v>
      </c>
      <c r="M137" s="41">
        <f t="shared" si="42"/>
        <v>660.8892000000003</v>
      </c>
      <c r="N137" s="41">
        <f t="shared" si="43"/>
        <v>151.07130000000006</v>
      </c>
      <c r="O137" s="38">
        <f t="shared" si="28"/>
        <v>811.96050000000037</v>
      </c>
      <c r="P137" s="38"/>
      <c r="Q137" s="41">
        <f t="shared" si="38"/>
        <v>-1074.6741999999999</v>
      </c>
      <c r="R137" s="41">
        <f>[1]Оплата!BD136</f>
        <v>-1074.6741999999999</v>
      </c>
      <c r="S137" s="41" t="str">
        <f t="shared" si="29"/>
        <v/>
      </c>
      <c r="T137" s="41" t="str">
        <f t="shared" si="30"/>
        <v xml:space="preserve">№118 </v>
      </c>
    </row>
    <row r="138" spans="1:20">
      <c r="A138" s="12" t="s">
        <v>267</v>
      </c>
      <c r="E138" s="9"/>
      <c r="F138" s="9"/>
      <c r="G138" s="9"/>
      <c r="H138" s="10"/>
      <c r="I138" s="10"/>
      <c r="J138" s="10"/>
      <c r="K138" s="14">
        <f>[1]Оплата!BC137</f>
        <v>0</v>
      </c>
      <c r="L138" s="14">
        <f>[1]Оплата!AA137</f>
        <v>0</v>
      </c>
      <c r="M138" s="14"/>
      <c r="N138" s="14"/>
      <c r="O138" s="12"/>
      <c r="P138" s="12"/>
      <c r="Q138" s="14">
        <f t="shared" si="38"/>
        <v>0</v>
      </c>
      <c r="R138" s="41">
        <f>[1]Оплата!BD137</f>
        <v>0</v>
      </c>
      <c r="S138" s="41" t="str">
        <f t="shared" ref="S138:S201" si="47">IF(Q138=R138,"",1)</f>
        <v/>
      </c>
      <c r="T138" s="14" t="str">
        <f t="shared" ref="T138:T201" si="48">A138</f>
        <v>№118а не установлен</v>
      </c>
    </row>
    <row r="139" spans="1:20">
      <c r="A139" s="38" t="s">
        <v>122</v>
      </c>
      <c r="B139" s="39">
        <v>921.65</v>
      </c>
      <c r="C139" s="39">
        <v>3082.4500000000003</v>
      </c>
      <c r="D139" s="39">
        <v>4004.11</v>
      </c>
      <c r="E139" s="40">
        <v>1128.51</v>
      </c>
      <c r="F139" s="40">
        <v>3177.96</v>
      </c>
      <c r="G139" s="40">
        <v>4306.4800000000005</v>
      </c>
      <c r="H139" s="40">
        <f t="shared" ref="H139:J139" si="49">E139-B139</f>
        <v>206.86</v>
      </c>
      <c r="I139" s="40">
        <f t="shared" si="49"/>
        <v>95.509999999999764</v>
      </c>
      <c r="J139" s="40">
        <f t="shared" si="49"/>
        <v>302.37000000000035</v>
      </c>
      <c r="K139" s="41">
        <f>[1]Оплата!BC138</f>
        <v>-3058.6533000000009</v>
      </c>
      <c r="L139" s="41">
        <f>[1]Оплата!AA138</f>
        <v>3060</v>
      </c>
      <c r="M139" s="41">
        <f>H139*M$5</f>
        <v>1278.3948</v>
      </c>
      <c r="N139" s="41">
        <f>I139*N$5</f>
        <v>218.71789999999947</v>
      </c>
      <c r="O139" s="38">
        <f t="shared" ref="O139:O203" si="50">SUM(M139:N139)</f>
        <v>1497.1126999999994</v>
      </c>
      <c r="P139" s="38"/>
      <c r="Q139" s="41">
        <f t="shared" si="38"/>
        <v>-1495.7660000000005</v>
      </c>
      <c r="R139" s="41">
        <f>[1]Оплата!BD138</f>
        <v>-1495.7660000000005</v>
      </c>
      <c r="S139" s="41" t="str">
        <f t="shared" si="47"/>
        <v/>
      </c>
      <c r="T139" s="41" t="str">
        <f t="shared" si="48"/>
        <v xml:space="preserve">№119 </v>
      </c>
    </row>
    <row r="140" spans="1:20">
      <c r="A140" s="12" t="s">
        <v>276</v>
      </c>
      <c r="E140" s="9"/>
      <c r="F140" s="9"/>
      <c r="G140" s="9"/>
      <c r="H140" s="10"/>
      <c r="I140" s="10"/>
      <c r="J140" s="10"/>
      <c r="K140" s="14">
        <f>[1]Оплата!BC139</f>
        <v>0</v>
      </c>
      <c r="L140" s="14">
        <f>[1]Оплата!AA139</f>
        <v>0</v>
      </c>
      <c r="M140" s="14"/>
      <c r="N140" s="14"/>
      <c r="O140" s="12"/>
      <c r="P140" s="12"/>
      <c r="Q140" s="14">
        <f t="shared" ref="Q140:Q171" si="51">K140-O140+L140+P140</f>
        <v>0</v>
      </c>
      <c r="R140" s="41">
        <f>[1]Оплата!BD139</f>
        <v>0</v>
      </c>
      <c r="S140" s="41" t="str">
        <f t="shared" si="47"/>
        <v/>
      </c>
      <c r="T140" s="14" t="str">
        <f t="shared" si="48"/>
        <v>№120  снят</v>
      </c>
    </row>
    <row r="141" spans="1:20">
      <c r="A141" s="38" t="s">
        <v>123</v>
      </c>
      <c r="B141" s="39">
        <v>6447.25</v>
      </c>
      <c r="C141" s="39">
        <v>2565.2800000000002</v>
      </c>
      <c r="D141" s="39">
        <v>9012.5400000000009</v>
      </c>
      <c r="E141" s="40">
        <v>6749.25</v>
      </c>
      <c r="F141" s="40">
        <v>2765.89</v>
      </c>
      <c r="G141" s="40">
        <v>9515.14</v>
      </c>
      <c r="H141" s="40">
        <f t="shared" ref="H141:H202" si="52">E141-B141</f>
        <v>302</v>
      </c>
      <c r="I141" s="40">
        <f t="shared" ref="I141:I202" si="53">F141-C141</f>
        <v>200.60999999999967</v>
      </c>
      <c r="J141" s="40">
        <f t="shared" ref="J141:J202" si="54">G141-D141</f>
        <v>502.59999999999854</v>
      </c>
      <c r="K141" s="41">
        <f>[1]Оплата!BC140</f>
        <v>2686.2488999999987</v>
      </c>
      <c r="L141" s="41">
        <f>[1]Оплата!AA140</f>
        <v>0</v>
      </c>
      <c r="M141" s="41">
        <f t="shared" ref="M141:M184" si="55">H141*M$5</f>
        <v>1866.36</v>
      </c>
      <c r="N141" s="41">
        <f t="shared" ref="N141:N184" si="56">I141*N$5</f>
        <v>459.39689999999928</v>
      </c>
      <c r="O141" s="38">
        <f t="shared" si="50"/>
        <v>2325.7568999999994</v>
      </c>
      <c r="P141" s="38"/>
      <c r="Q141" s="41">
        <f t="shared" si="51"/>
        <v>360.49199999999928</v>
      </c>
      <c r="R141" s="41">
        <f>[1]Оплата!BD140</f>
        <v>360.49199999999928</v>
      </c>
      <c r="S141" s="41" t="str">
        <f t="shared" si="47"/>
        <v/>
      </c>
      <c r="T141" s="41" t="str">
        <f t="shared" si="48"/>
        <v xml:space="preserve">№121 </v>
      </c>
    </row>
    <row r="142" spans="1:20">
      <c r="A142" s="12" t="s">
        <v>124</v>
      </c>
      <c r="B142" s="36">
        <v>1327.32</v>
      </c>
      <c r="C142" s="36">
        <v>228.48000000000002</v>
      </c>
      <c r="D142" s="36">
        <v>1555.81</v>
      </c>
      <c r="E142" s="9">
        <v>1327.32</v>
      </c>
      <c r="F142" s="9">
        <v>228.48000000000002</v>
      </c>
      <c r="G142" s="9">
        <v>1555.81</v>
      </c>
      <c r="H142" s="10">
        <f t="shared" si="52"/>
        <v>0</v>
      </c>
      <c r="I142" s="10">
        <f t="shared" si="53"/>
        <v>0</v>
      </c>
      <c r="J142" s="10">
        <f t="shared" si="54"/>
        <v>0</v>
      </c>
      <c r="K142" s="14">
        <f>[1]Оплата!BC141</f>
        <v>-673.01289999999926</v>
      </c>
      <c r="L142" s="14">
        <f>[1]Оплата!AA141</f>
        <v>0</v>
      </c>
      <c r="M142" s="14">
        <f t="shared" si="55"/>
        <v>0</v>
      </c>
      <c r="N142" s="14">
        <f t="shared" si="56"/>
        <v>0</v>
      </c>
      <c r="O142" s="12">
        <f t="shared" si="50"/>
        <v>0</v>
      </c>
      <c r="P142" s="12"/>
      <c r="Q142" s="14">
        <f t="shared" si="51"/>
        <v>-673.01289999999926</v>
      </c>
      <c r="R142" s="41">
        <f>[1]Оплата!BD141</f>
        <v>-673.01289999999926</v>
      </c>
      <c r="S142" s="41" t="str">
        <f t="shared" si="47"/>
        <v/>
      </c>
      <c r="T142" s="14" t="str">
        <f t="shared" si="48"/>
        <v xml:space="preserve">№122 </v>
      </c>
    </row>
    <row r="143" spans="1:20">
      <c r="A143" s="38" t="s">
        <v>125</v>
      </c>
      <c r="B143" s="39">
        <v>1146.93</v>
      </c>
      <c r="C143" s="39">
        <v>243.65</v>
      </c>
      <c r="D143" s="39">
        <v>1390.58</v>
      </c>
      <c r="E143" s="40">
        <v>1146.93</v>
      </c>
      <c r="F143" s="40">
        <v>243.65</v>
      </c>
      <c r="G143" s="40">
        <v>1390.58</v>
      </c>
      <c r="H143" s="40">
        <f t="shared" si="52"/>
        <v>0</v>
      </c>
      <c r="I143" s="40">
        <f t="shared" si="53"/>
        <v>0</v>
      </c>
      <c r="J143" s="40">
        <f t="shared" si="54"/>
        <v>0</v>
      </c>
      <c r="K143" s="41">
        <f>[1]Оплата!BC142</f>
        <v>115.21460000000013</v>
      </c>
      <c r="L143" s="41">
        <f>[1]Оплата!AA142</f>
        <v>0</v>
      </c>
      <c r="M143" s="41">
        <f t="shared" si="55"/>
        <v>0</v>
      </c>
      <c r="N143" s="41">
        <f t="shared" si="56"/>
        <v>0</v>
      </c>
      <c r="O143" s="38">
        <f t="shared" si="50"/>
        <v>0</v>
      </c>
      <c r="P143" s="38"/>
      <c r="Q143" s="41">
        <f t="shared" si="51"/>
        <v>115.21460000000013</v>
      </c>
      <c r="R143" s="41">
        <f>[1]Оплата!BD142</f>
        <v>115.21460000000013</v>
      </c>
      <c r="S143" s="41" t="str">
        <f t="shared" si="47"/>
        <v/>
      </c>
      <c r="T143" s="41" t="str">
        <f t="shared" si="48"/>
        <v xml:space="preserve">№123 </v>
      </c>
    </row>
    <row r="144" spans="1:20">
      <c r="A144" s="12" t="s">
        <v>126</v>
      </c>
      <c r="B144" s="36">
        <v>4770.6500000000005</v>
      </c>
      <c r="C144" s="36">
        <v>1229.0899999999999</v>
      </c>
      <c r="D144" s="36">
        <v>5999.75</v>
      </c>
      <c r="E144" s="9">
        <v>5099.5200000000004</v>
      </c>
      <c r="F144" s="9">
        <v>1319.74</v>
      </c>
      <c r="G144" s="9">
        <v>6419.27</v>
      </c>
      <c r="H144" s="10">
        <f t="shared" si="52"/>
        <v>328.86999999999989</v>
      </c>
      <c r="I144" s="10">
        <f t="shared" si="53"/>
        <v>90.650000000000091</v>
      </c>
      <c r="J144" s="10">
        <f t="shared" si="54"/>
        <v>419.52000000000044</v>
      </c>
      <c r="K144" s="14">
        <f>[1]Оплата!BC143</f>
        <v>766.2589999999974</v>
      </c>
      <c r="L144" s="14">
        <f>[1]Оплата!AA143</f>
        <v>0</v>
      </c>
      <c r="M144" s="14">
        <f t="shared" si="55"/>
        <v>2032.4165999999993</v>
      </c>
      <c r="N144" s="14">
        <f t="shared" si="56"/>
        <v>207.58850000000021</v>
      </c>
      <c r="O144" s="12">
        <f t="shared" si="50"/>
        <v>2240.0050999999994</v>
      </c>
      <c r="P144" s="12"/>
      <c r="Q144" s="14">
        <f t="shared" si="51"/>
        <v>-1473.7461000000021</v>
      </c>
      <c r="R144" s="41">
        <f>[1]Оплата!BD143</f>
        <v>-1473.7461000000021</v>
      </c>
      <c r="S144" s="41" t="str">
        <f t="shared" si="47"/>
        <v/>
      </c>
      <c r="T144" s="14" t="str">
        <f t="shared" si="48"/>
        <v xml:space="preserve">№123а </v>
      </c>
    </row>
    <row r="145" spans="1:20">
      <c r="A145" s="38" t="s">
        <v>127</v>
      </c>
      <c r="B145" s="39">
        <v>0.66</v>
      </c>
      <c r="C145" s="39">
        <v>1.21</v>
      </c>
      <c r="D145" s="39">
        <v>1.87</v>
      </c>
      <c r="E145" s="40">
        <v>0.66</v>
      </c>
      <c r="F145" s="40">
        <v>1.21</v>
      </c>
      <c r="G145" s="40">
        <v>1.87</v>
      </c>
      <c r="H145" s="40">
        <f t="shared" si="52"/>
        <v>0</v>
      </c>
      <c r="I145" s="40">
        <f t="shared" si="53"/>
        <v>0</v>
      </c>
      <c r="J145" s="40">
        <f t="shared" si="54"/>
        <v>0</v>
      </c>
      <c r="K145" s="41">
        <f>[1]Оплата!BC144</f>
        <v>98.184899999999999</v>
      </c>
      <c r="L145" s="41">
        <f>[1]Оплата!AA144</f>
        <v>0</v>
      </c>
      <c r="M145" s="41">
        <f t="shared" si="55"/>
        <v>0</v>
      </c>
      <c r="N145" s="41">
        <f t="shared" si="56"/>
        <v>0</v>
      </c>
      <c r="O145" s="38">
        <f t="shared" si="50"/>
        <v>0</v>
      </c>
      <c r="P145" s="38"/>
      <c r="Q145" s="41">
        <f t="shared" si="51"/>
        <v>98.184899999999999</v>
      </c>
      <c r="R145" s="41">
        <f>[1]Оплата!BD144</f>
        <v>98.184899999999999</v>
      </c>
      <c r="S145" s="41" t="str">
        <f t="shared" si="47"/>
        <v/>
      </c>
      <c r="T145" s="41" t="str">
        <f t="shared" si="48"/>
        <v xml:space="preserve">№124 </v>
      </c>
    </row>
    <row r="146" spans="1:20">
      <c r="A146" s="12" t="s">
        <v>128</v>
      </c>
      <c r="B146" s="36">
        <v>3313.4300000000003</v>
      </c>
      <c r="C146" s="36">
        <v>1479.6000000000001</v>
      </c>
      <c r="D146" s="36">
        <v>4793.12</v>
      </c>
      <c r="E146" s="9">
        <v>3313.44</v>
      </c>
      <c r="F146" s="9">
        <v>1479.6000000000001</v>
      </c>
      <c r="G146" s="9">
        <v>4793.13</v>
      </c>
      <c r="H146" s="10">
        <f t="shared" si="52"/>
        <v>9.9999999997635314E-3</v>
      </c>
      <c r="I146" s="10">
        <f t="shared" si="53"/>
        <v>0</v>
      </c>
      <c r="J146" s="10">
        <f t="shared" si="54"/>
        <v>1.0000000000218279E-2</v>
      </c>
      <c r="K146" s="14">
        <f>[1]Оплата!BC145</f>
        <v>2687.6105999999982</v>
      </c>
      <c r="L146" s="14">
        <f>[1]Оплата!AA145</f>
        <v>0</v>
      </c>
      <c r="M146" s="14">
        <f t="shared" si="55"/>
        <v>6.1799999998538621E-2</v>
      </c>
      <c r="N146" s="14">
        <f t="shared" si="56"/>
        <v>0</v>
      </c>
      <c r="O146" s="12">
        <f t="shared" si="50"/>
        <v>6.1799999998538621E-2</v>
      </c>
      <c r="P146" s="12"/>
      <c r="Q146" s="14">
        <f t="shared" si="51"/>
        <v>2687.5487999999996</v>
      </c>
      <c r="R146" s="41">
        <f>[1]Оплата!BD145</f>
        <v>2687.5487999999996</v>
      </c>
      <c r="S146" s="41" t="str">
        <f t="shared" si="47"/>
        <v/>
      </c>
      <c r="T146" s="14" t="str">
        <f t="shared" si="48"/>
        <v xml:space="preserve">№125 </v>
      </c>
    </row>
    <row r="147" spans="1:20">
      <c r="A147" s="38" t="s">
        <v>129</v>
      </c>
      <c r="B147" s="39">
        <v>2165.94</v>
      </c>
      <c r="C147" s="39">
        <v>677.29</v>
      </c>
      <c r="D147" s="39">
        <v>2843.2400000000002</v>
      </c>
      <c r="E147" s="40">
        <v>2222.46</v>
      </c>
      <c r="F147" s="40">
        <v>688.37</v>
      </c>
      <c r="G147" s="40">
        <v>2910.83</v>
      </c>
      <c r="H147" s="40">
        <f t="shared" ref="H147:J148" si="57">E147-B147</f>
        <v>56.519999999999982</v>
      </c>
      <c r="I147" s="40">
        <f t="shared" si="57"/>
        <v>11.080000000000041</v>
      </c>
      <c r="J147" s="40">
        <f t="shared" si="57"/>
        <v>67.589999999999691</v>
      </c>
      <c r="K147" s="41">
        <f>[1]Оплата!BC146</f>
        <v>22265.750400000001</v>
      </c>
      <c r="L147" s="41">
        <f>[1]Оплата!AA146</f>
        <v>0</v>
      </c>
      <c r="M147" s="41">
        <f t="shared" si="55"/>
        <v>349.29359999999986</v>
      </c>
      <c r="N147" s="41">
        <f t="shared" si="56"/>
        <v>25.373200000000093</v>
      </c>
      <c r="O147" s="38">
        <f t="shared" si="50"/>
        <v>374.66679999999997</v>
      </c>
      <c r="P147" s="38"/>
      <c r="Q147" s="41">
        <f t="shared" si="51"/>
        <v>21891.083600000002</v>
      </c>
      <c r="R147" s="41">
        <f>[1]Оплата!BD146</f>
        <v>21891.083600000002</v>
      </c>
      <c r="S147" s="41" t="str">
        <f t="shared" si="47"/>
        <v/>
      </c>
      <c r="T147" s="41" t="str">
        <f t="shared" si="48"/>
        <v xml:space="preserve">№126\1 </v>
      </c>
    </row>
    <row r="148" spans="1:20">
      <c r="A148" s="12" t="s">
        <v>130</v>
      </c>
      <c r="B148" s="36">
        <v>4723.17</v>
      </c>
      <c r="C148" s="36">
        <v>2473.63</v>
      </c>
      <c r="D148" s="36">
        <v>7196.95</v>
      </c>
      <c r="E148" s="9">
        <v>4731.26</v>
      </c>
      <c r="F148" s="9">
        <v>2475.79</v>
      </c>
      <c r="G148" s="9">
        <v>7207.2</v>
      </c>
      <c r="H148" s="10">
        <f t="shared" si="57"/>
        <v>8.0900000000001455</v>
      </c>
      <c r="I148" s="10">
        <f t="shared" si="57"/>
        <v>2.1599999999998545</v>
      </c>
      <c r="J148" s="10">
        <f t="shared" si="57"/>
        <v>10.25</v>
      </c>
      <c r="K148" s="14">
        <f>[1]Оплата!BC147</f>
        <v>-22011.710799999997</v>
      </c>
      <c r="L148" s="14">
        <f>[1]Оплата!AA147</f>
        <v>0</v>
      </c>
      <c r="M148" s="14">
        <f t="shared" si="55"/>
        <v>49.996200000000897</v>
      </c>
      <c r="N148" s="14">
        <f t="shared" si="56"/>
        <v>4.9463999999996666</v>
      </c>
      <c r="O148" s="12">
        <f t="shared" si="50"/>
        <v>54.942600000000567</v>
      </c>
      <c r="P148" s="12"/>
      <c r="Q148" s="14">
        <f t="shared" si="51"/>
        <v>-22066.653399999999</v>
      </c>
      <c r="R148" s="41">
        <f>[1]Оплата!BD147</f>
        <v>-22066.653399999999</v>
      </c>
      <c r="S148" s="41" t="str">
        <f t="shared" si="47"/>
        <v/>
      </c>
      <c r="T148" s="14" t="str">
        <f t="shared" si="48"/>
        <v xml:space="preserve">№126\2 </v>
      </c>
    </row>
    <row r="149" spans="1:20">
      <c r="A149" s="38" t="s">
        <v>131</v>
      </c>
      <c r="B149" s="39">
        <v>84.24</v>
      </c>
      <c r="C149" s="39">
        <v>505.64</v>
      </c>
      <c r="D149" s="39">
        <v>589.89</v>
      </c>
      <c r="E149" s="40">
        <v>84.53</v>
      </c>
      <c r="F149" s="40">
        <v>505.71000000000004</v>
      </c>
      <c r="G149" s="40">
        <v>590.27</v>
      </c>
      <c r="H149" s="40">
        <f t="shared" si="52"/>
        <v>0.29000000000000625</v>
      </c>
      <c r="I149" s="40">
        <f t="shared" si="53"/>
        <v>7.0000000000050022E-2</v>
      </c>
      <c r="J149" s="40">
        <f t="shared" si="54"/>
        <v>0.37999999999999545</v>
      </c>
      <c r="K149" s="41">
        <f>[1]Оплата!BC148</f>
        <v>974.15170000000001</v>
      </c>
      <c r="L149" s="41">
        <f>[1]Оплата!AA148</f>
        <v>0</v>
      </c>
      <c r="M149" s="41">
        <f t="shared" si="55"/>
        <v>1.7922000000000387</v>
      </c>
      <c r="N149" s="41">
        <f t="shared" si="56"/>
        <v>0.16030000000011455</v>
      </c>
      <c r="O149" s="38">
        <f t="shared" si="50"/>
        <v>1.9525000000001531</v>
      </c>
      <c r="P149" s="38"/>
      <c r="Q149" s="41">
        <f t="shared" si="51"/>
        <v>972.19919999999991</v>
      </c>
      <c r="R149" s="41">
        <f>[1]Оплата!BD148</f>
        <v>972.19919999999991</v>
      </c>
      <c r="S149" s="41" t="str">
        <f t="shared" si="47"/>
        <v/>
      </c>
      <c r="T149" s="41" t="str">
        <f t="shared" si="48"/>
        <v xml:space="preserve">№127 </v>
      </c>
    </row>
    <row r="150" spans="1:20">
      <c r="A150" s="12" t="s">
        <v>132</v>
      </c>
      <c r="B150" s="36">
        <v>1181.58</v>
      </c>
      <c r="C150" s="36">
        <v>339.82</v>
      </c>
      <c r="D150" s="36">
        <v>1521.4</v>
      </c>
      <c r="E150" s="9">
        <v>1203.1600000000001</v>
      </c>
      <c r="F150" s="9">
        <v>348.76</v>
      </c>
      <c r="G150" s="9">
        <v>1551.92</v>
      </c>
      <c r="H150" s="10">
        <f t="shared" ref="H150" si="58">E150-B150</f>
        <v>21.580000000000155</v>
      </c>
      <c r="I150" s="10">
        <f t="shared" ref="I150" si="59">F150-C150</f>
        <v>8.9399999999999977</v>
      </c>
      <c r="J150" s="10">
        <f t="shared" ref="J150" si="60">G150-D150</f>
        <v>30.519999999999982</v>
      </c>
      <c r="K150" s="14">
        <f>[1]Оплата!BC149</f>
        <v>-1446.0573912422235</v>
      </c>
      <c r="L150" s="14">
        <f>[1]Оплата!AA149</f>
        <v>0</v>
      </c>
      <c r="M150" s="14">
        <f t="shared" si="55"/>
        <v>133.36440000000096</v>
      </c>
      <c r="N150" s="14">
        <f t="shared" si="56"/>
        <v>20.472599999999996</v>
      </c>
      <c r="O150" s="12">
        <f t="shared" si="50"/>
        <v>153.83700000000096</v>
      </c>
      <c r="P150" s="12"/>
      <c r="Q150" s="14">
        <f t="shared" si="51"/>
        <v>-1599.8943912422244</v>
      </c>
      <c r="R150" s="41">
        <f>[1]Оплата!BD149</f>
        <v>-1599.8943912422244</v>
      </c>
      <c r="S150" s="41" t="str">
        <f t="shared" si="47"/>
        <v/>
      </c>
      <c r="T150" s="14" t="str">
        <f t="shared" si="48"/>
        <v xml:space="preserve">№128 </v>
      </c>
    </row>
    <row r="151" spans="1:20">
      <c r="A151" s="38" t="s">
        <v>133</v>
      </c>
      <c r="B151" s="39">
        <v>18320.403000000002</v>
      </c>
      <c r="C151" s="39">
        <v>6249.2219999999998</v>
      </c>
      <c r="D151" s="39">
        <v>24569.625</v>
      </c>
      <c r="E151" s="40">
        <v>18651.697</v>
      </c>
      <c r="F151" s="40">
        <v>6427.6810000000005</v>
      </c>
      <c r="G151" s="40">
        <v>25079.378000000001</v>
      </c>
      <c r="H151" s="40">
        <f t="shared" si="52"/>
        <v>331.29399999999805</v>
      </c>
      <c r="I151" s="40">
        <f t="shared" si="53"/>
        <v>178.45900000000074</v>
      </c>
      <c r="J151" s="40">
        <f t="shared" si="54"/>
        <v>509.75300000000061</v>
      </c>
      <c r="K151" s="41">
        <f>[1]Оплата!BC150</f>
        <v>-7164.157560000016</v>
      </c>
      <c r="L151" s="41">
        <f>[1]Оплата!AA150</f>
        <v>5000</v>
      </c>
      <c r="M151" s="41">
        <f t="shared" si="55"/>
        <v>2047.3969199999879</v>
      </c>
      <c r="N151" s="41">
        <f t="shared" si="56"/>
        <v>408.6711100000017</v>
      </c>
      <c r="O151" s="38">
        <f t="shared" si="50"/>
        <v>2456.0680299999894</v>
      </c>
      <c r="P151" s="38"/>
      <c r="Q151" s="41">
        <f t="shared" si="51"/>
        <v>-4620.2255900000055</v>
      </c>
      <c r="R151" s="41">
        <f>[1]Оплата!BD150</f>
        <v>-4620.2255900000055</v>
      </c>
      <c r="S151" s="41" t="str">
        <f t="shared" si="47"/>
        <v/>
      </c>
      <c r="T151" s="41" t="str">
        <f t="shared" si="48"/>
        <v>№129</v>
      </c>
    </row>
    <row r="152" spans="1:20">
      <c r="A152" s="12" t="s">
        <v>134</v>
      </c>
      <c r="B152" s="36">
        <v>5090.32</v>
      </c>
      <c r="C152" s="36">
        <v>1689.91</v>
      </c>
      <c r="D152" s="36">
        <v>6780.2300000000005</v>
      </c>
      <c r="E152" s="9">
        <v>5316.56</v>
      </c>
      <c r="F152" s="9">
        <v>1764.31</v>
      </c>
      <c r="G152" s="9">
        <v>7080.88</v>
      </c>
      <c r="H152" s="10">
        <f t="shared" si="52"/>
        <v>226.24000000000069</v>
      </c>
      <c r="I152" s="10">
        <f t="shared" si="53"/>
        <v>74.399999999999864</v>
      </c>
      <c r="J152" s="10">
        <f t="shared" si="54"/>
        <v>300.64999999999964</v>
      </c>
      <c r="K152" s="14">
        <f>[1]Оплата!BC151</f>
        <v>-28.533799999998507</v>
      </c>
      <c r="L152" s="14">
        <f>[1]Оплата!AA151</f>
        <v>2000</v>
      </c>
      <c r="M152" s="14">
        <f t="shared" si="55"/>
        <v>1398.1632000000043</v>
      </c>
      <c r="N152" s="14">
        <f t="shared" si="56"/>
        <v>170.37599999999969</v>
      </c>
      <c r="O152" s="12">
        <f t="shared" si="50"/>
        <v>1568.539200000004</v>
      </c>
      <c r="P152" s="12"/>
      <c r="Q152" s="14">
        <f t="shared" si="51"/>
        <v>402.92699999999741</v>
      </c>
      <c r="R152" s="41">
        <f>[1]Оплата!BD151</f>
        <v>402.92699999999741</v>
      </c>
      <c r="S152" s="41" t="str">
        <f t="shared" si="47"/>
        <v/>
      </c>
      <c r="T152" s="14" t="str">
        <f t="shared" si="48"/>
        <v xml:space="preserve">№130 </v>
      </c>
    </row>
    <row r="153" spans="1:20">
      <c r="A153" s="38" t="s">
        <v>135</v>
      </c>
      <c r="B153" s="39">
        <v>43504.75</v>
      </c>
      <c r="C153" s="39">
        <v>20311.34</v>
      </c>
      <c r="D153" s="39">
        <v>63816.1</v>
      </c>
      <c r="E153" s="40">
        <v>43953.599999999999</v>
      </c>
      <c r="F153" s="40">
        <v>20479.03</v>
      </c>
      <c r="G153" s="40">
        <v>64432.639999999999</v>
      </c>
      <c r="H153" s="40">
        <f t="shared" si="52"/>
        <v>448.84999999999854</v>
      </c>
      <c r="I153" s="40">
        <f t="shared" si="53"/>
        <v>167.68999999999869</v>
      </c>
      <c r="J153" s="40">
        <f t="shared" si="54"/>
        <v>616.54000000000087</v>
      </c>
      <c r="K153" s="41">
        <f>[1]Оплата!BC152</f>
        <v>-7952.7294999999976</v>
      </c>
      <c r="L153" s="41">
        <f>[1]Оплата!AA152</f>
        <v>10000</v>
      </c>
      <c r="M153" s="41">
        <f t="shared" si="55"/>
        <v>2773.8929999999909</v>
      </c>
      <c r="N153" s="41">
        <f t="shared" si="56"/>
        <v>384.01009999999701</v>
      </c>
      <c r="O153" s="38">
        <f t="shared" si="50"/>
        <v>3157.9030999999877</v>
      </c>
      <c r="P153" s="38"/>
      <c r="Q153" s="41">
        <f t="shared" si="51"/>
        <v>-1110.6325999999863</v>
      </c>
      <c r="R153" s="41">
        <f>[1]Оплата!BD152</f>
        <v>-1110.6325999999863</v>
      </c>
      <c r="S153" s="41" t="str">
        <f t="shared" si="47"/>
        <v/>
      </c>
      <c r="T153" s="41" t="str">
        <f t="shared" si="48"/>
        <v xml:space="preserve">№131 </v>
      </c>
    </row>
    <row r="154" spans="1:20">
      <c r="A154" s="12" t="s">
        <v>136</v>
      </c>
      <c r="B154" s="36">
        <v>2543.9299999999998</v>
      </c>
      <c r="C154" s="36">
        <v>882.83</v>
      </c>
      <c r="D154" s="36">
        <v>3426.77</v>
      </c>
      <c r="E154" s="9">
        <v>2548.63</v>
      </c>
      <c r="F154" s="9">
        <v>882.84</v>
      </c>
      <c r="G154" s="9">
        <v>3431.4700000000003</v>
      </c>
      <c r="H154" s="10">
        <f t="shared" si="52"/>
        <v>4.7000000000002728</v>
      </c>
      <c r="I154" s="10">
        <f t="shared" si="53"/>
        <v>9.9999999999909051E-3</v>
      </c>
      <c r="J154" s="10">
        <f t="shared" si="54"/>
        <v>4.7000000000002728</v>
      </c>
      <c r="K154" s="14">
        <f>[1]Оплата!BC153</f>
        <v>99.995799999999917</v>
      </c>
      <c r="L154" s="14">
        <f>[1]Оплата!AA153</f>
        <v>0</v>
      </c>
      <c r="M154" s="14">
        <f t="shared" si="55"/>
        <v>29.046000000001683</v>
      </c>
      <c r="N154" s="14">
        <f t="shared" si="56"/>
        <v>2.2899999999979173E-2</v>
      </c>
      <c r="O154" s="12">
        <f t="shared" si="50"/>
        <v>29.068900000001662</v>
      </c>
      <c r="P154" s="12"/>
      <c r="Q154" s="14">
        <f t="shared" si="51"/>
        <v>70.926899999998255</v>
      </c>
      <c r="R154" s="41">
        <f>[1]Оплата!BD153</f>
        <v>70.926899999998255</v>
      </c>
      <c r="S154" s="41" t="str">
        <f t="shared" si="47"/>
        <v/>
      </c>
      <c r="T154" s="14" t="str">
        <f t="shared" si="48"/>
        <v xml:space="preserve">№132 </v>
      </c>
    </row>
    <row r="155" spans="1:20">
      <c r="A155" s="38" t="s">
        <v>137</v>
      </c>
      <c r="B155" s="39">
        <v>1833.95</v>
      </c>
      <c r="C155" s="39">
        <v>3139.71</v>
      </c>
      <c r="D155" s="39">
        <v>4973.67</v>
      </c>
      <c r="E155" s="40">
        <v>1898.03</v>
      </c>
      <c r="F155" s="40">
        <v>3164.26</v>
      </c>
      <c r="G155" s="40">
        <v>5062.29</v>
      </c>
      <c r="H155" s="40">
        <f t="shared" si="52"/>
        <v>64.079999999999927</v>
      </c>
      <c r="I155" s="40">
        <f t="shared" si="53"/>
        <v>24.550000000000182</v>
      </c>
      <c r="J155" s="40">
        <f t="shared" si="54"/>
        <v>88.619999999999891</v>
      </c>
      <c r="K155" s="41">
        <f>[1]Оплата!BC154</f>
        <v>738.79280000000006</v>
      </c>
      <c r="L155" s="41">
        <f>[1]Оплата!AA154</f>
        <v>0</v>
      </c>
      <c r="M155" s="41">
        <f t="shared" si="55"/>
        <v>396.01439999999951</v>
      </c>
      <c r="N155" s="41">
        <f t="shared" si="56"/>
        <v>56.219500000000416</v>
      </c>
      <c r="O155" s="38">
        <f t="shared" si="50"/>
        <v>452.23389999999995</v>
      </c>
      <c r="P155" s="38"/>
      <c r="Q155" s="41">
        <f t="shared" si="51"/>
        <v>286.55890000000011</v>
      </c>
      <c r="R155" s="41">
        <f>[1]Оплата!BD154</f>
        <v>286.55890000000011</v>
      </c>
      <c r="S155" s="41" t="str">
        <f t="shared" si="47"/>
        <v/>
      </c>
      <c r="T155" s="41" t="str">
        <f t="shared" si="48"/>
        <v xml:space="preserve">№133 </v>
      </c>
    </row>
    <row r="156" spans="1:20">
      <c r="A156" s="12" t="s">
        <v>138</v>
      </c>
      <c r="B156" s="36">
        <v>2650.46</v>
      </c>
      <c r="C156" s="36">
        <v>1071.9000000000001</v>
      </c>
      <c r="D156" s="36">
        <v>3722.4</v>
      </c>
      <c r="E156" s="9">
        <v>2650.46</v>
      </c>
      <c r="F156" s="9">
        <v>1071.9100000000001</v>
      </c>
      <c r="G156" s="9">
        <v>3722.41</v>
      </c>
      <c r="H156" s="10">
        <f t="shared" si="52"/>
        <v>0</v>
      </c>
      <c r="I156" s="10">
        <f t="shared" si="53"/>
        <v>9.9999999999909051E-3</v>
      </c>
      <c r="J156" s="10">
        <f t="shared" si="54"/>
        <v>9.9999999997635314E-3</v>
      </c>
      <c r="K156" s="14">
        <f>[1]Оплата!BC155</f>
        <v>28.720800000000526</v>
      </c>
      <c r="L156" s="14">
        <f>[1]Оплата!AA155</f>
        <v>0</v>
      </c>
      <c r="M156" s="14">
        <f t="shared" si="55"/>
        <v>0</v>
      </c>
      <c r="N156" s="14">
        <f t="shared" si="56"/>
        <v>2.2899999999979173E-2</v>
      </c>
      <c r="O156" s="12">
        <f t="shared" si="50"/>
        <v>2.2899999999979173E-2</v>
      </c>
      <c r="P156" s="12"/>
      <c r="Q156" s="14">
        <f t="shared" si="51"/>
        <v>28.697900000000548</v>
      </c>
      <c r="R156" s="41">
        <f>[1]Оплата!BD155</f>
        <v>28.697900000000548</v>
      </c>
      <c r="S156" s="41" t="str">
        <f t="shared" si="47"/>
        <v/>
      </c>
      <c r="T156" s="14" t="str">
        <f t="shared" si="48"/>
        <v xml:space="preserve">№134 </v>
      </c>
    </row>
    <row r="157" spans="1:20">
      <c r="A157" s="38" t="s">
        <v>139</v>
      </c>
      <c r="B157" s="39">
        <v>1482.81</v>
      </c>
      <c r="C157" s="39">
        <v>753.18000000000006</v>
      </c>
      <c r="D157" s="39">
        <v>2236.02</v>
      </c>
      <c r="E157" s="40">
        <v>1518.64</v>
      </c>
      <c r="F157" s="40">
        <v>772.37</v>
      </c>
      <c r="G157" s="40">
        <v>2291.0300000000002</v>
      </c>
      <c r="H157" s="40">
        <f t="shared" si="52"/>
        <v>35.830000000000155</v>
      </c>
      <c r="I157" s="40">
        <f t="shared" si="53"/>
        <v>19.189999999999941</v>
      </c>
      <c r="J157" s="40">
        <f t="shared" si="54"/>
        <v>55.010000000000218</v>
      </c>
      <c r="K157" s="41">
        <f>[1]Оплата!BC156</f>
        <v>-1185.7159999999999</v>
      </c>
      <c r="L157" s="41">
        <f>[1]Оплата!AA156</f>
        <v>0</v>
      </c>
      <c r="M157" s="41">
        <f t="shared" si="55"/>
        <v>221.42940000000095</v>
      </c>
      <c r="N157" s="41">
        <f t="shared" si="56"/>
        <v>43.945099999999869</v>
      </c>
      <c r="O157" s="38">
        <f t="shared" si="50"/>
        <v>265.37450000000081</v>
      </c>
      <c r="P157" s="38"/>
      <c r="Q157" s="41">
        <f t="shared" si="51"/>
        <v>-1451.0905000000007</v>
      </c>
      <c r="R157" s="41">
        <f>[1]Оплата!BD156</f>
        <v>-1451.0905000000007</v>
      </c>
      <c r="S157" s="41" t="str">
        <f t="shared" si="47"/>
        <v/>
      </c>
      <c r="T157" s="41" t="str">
        <f t="shared" si="48"/>
        <v xml:space="preserve">№135 </v>
      </c>
    </row>
    <row r="158" spans="1:20">
      <c r="A158" s="12" t="s">
        <v>140</v>
      </c>
      <c r="B158" s="36">
        <v>1627.02</v>
      </c>
      <c r="C158" s="36">
        <v>1277.54</v>
      </c>
      <c r="D158" s="36">
        <v>2904.57</v>
      </c>
      <c r="E158" s="9">
        <v>1699.88</v>
      </c>
      <c r="F158" s="9">
        <v>1314.25</v>
      </c>
      <c r="G158" s="9">
        <v>3014.14</v>
      </c>
      <c r="H158" s="10">
        <f t="shared" si="52"/>
        <v>72.860000000000127</v>
      </c>
      <c r="I158" s="10">
        <f t="shared" si="53"/>
        <v>36.710000000000036</v>
      </c>
      <c r="J158" s="10">
        <f t="shared" si="54"/>
        <v>109.56999999999971</v>
      </c>
      <c r="K158" s="14">
        <f>[1]Оплата!BC157</f>
        <v>-3916.8143999999998</v>
      </c>
      <c r="L158" s="14">
        <f>[1]Оплата!AA157</f>
        <v>0</v>
      </c>
      <c r="M158" s="14">
        <f t="shared" si="55"/>
        <v>450.27480000000077</v>
      </c>
      <c r="N158" s="14">
        <f t="shared" si="56"/>
        <v>84.065900000000084</v>
      </c>
      <c r="O158" s="12">
        <f t="shared" si="50"/>
        <v>534.34070000000088</v>
      </c>
      <c r="P158" s="12"/>
      <c r="Q158" s="14">
        <f t="shared" si="51"/>
        <v>-4451.1551000000009</v>
      </c>
      <c r="R158" s="41">
        <f>[1]Оплата!BD157</f>
        <v>-4451.1551000000009</v>
      </c>
      <c r="S158" s="41" t="str">
        <f t="shared" si="47"/>
        <v/>
      </c>
      <c r="T158" s="14" t="str">
        <f t="shared" si="48"/>
        <v xml:space="preserve">№136 </v>
      </c>
    </row>
    <row r="159" spans="1:20">
      <c r="A159" s="38" t="s">
        <v>141</v>
      </c>
      <c r="B159" s="39">
        <v>945.77</v>
      </c>
      <c r="C159" s="39">
        <v>526.43000000000006</v>
      </c>
      <c r="D159" s="39">
        <v>1472.21</v>
      </c>
      <c r="E159" s="40">
        <v>945.77</v>
      </c>
      <c r="F159" s="40">
        <v>526.43000000000006</v>
      </c>
      <c r="G159" s="40">
        <v>1472.21</v>
      </c>
      <c r="H159" s="40">
        <f t="shared" si="52"/>
        <v>0</v>
      </c>
      <c r="I159" s="40">
        <f t="shared" si="53"/>
        <v>0</v>
      </c>
      <c r="J159" s="40">
        <f t="shared" si="54"/>
        <v>0</v>
      </c>
      <c r="K159" s="41">
        <f>[1]Оплата!BC158</f>
        <v>130.06719999999984</v>
      </c>
      <c r="L159" s="41">
        <f>[1]Оплата!AA158</f>
        <v>0</v>
      </c>
      <c r="M159" s="41">
        <f t="shared" si="55"/>
        <v>0</v>
      </c>
      <c r="N159" s="41">
        <f t="shared" si="56"/>
        <v>0</v>
      </c>
      <c r="O159" s="38">
        <f t="shared" si="50"/>
        <v>0</v>
      </c>
      <c r="P159" s="38"/>
      <c r="Q159" s="41">
        <f t="shared" si="51"/>
        <v>130.06719999999984</v>
      </c>
      <c r="R159" s="41">
        <f>[1]Оплата!BD158</f>
        <v>130.06719999999984</v>
      </c>
      <c r="S159" s="41" t="str">
        <f t="shared" si="47"/>
        <v/>
      </c>
      <c r="T159" s="41" t="str">
        <f t="shared" si="48"/>
        <v>№137</v>
      </c>
    </row>
    <row r="160" spans="1:20">
      <c r="A160" s="12" t="s">
        <v>142</v>
      </c>
      <c r="B160" s="36">
        <v>5881.9400000000005</v>
      </c>
      <c r="C160" s="36">
        <v>1242.6300000000001</v>
      </c>
      <c r="D160" s="36">
        <v>7124.57</v>
      </c>
      <c r="E160" s="9">
        <v>6225.95</v>
      </c>
      <c r="F160" s="9">
        <v>1289.1600000000001</v>
      </c>
      <c r="G160" s="9">
        <v>7515.12</v>
      </c>
      <c r="H160" s="10">
        <f t="shared" si="52"/>
        <v>344.00999999999931</v>
      </c>
      <c r="I160" s="10">
        <f t="shared" si="53"/>
        <v>46.529999999999973</v>
      </c>
      <c r="J160" s="10">
        <f t="shared" si="54"/>
        <v>390.55000000000018</v>
      </c>
      <c r="K160" s="14">
        <f>[1]Оплата!BC159</f>
        <v>227.9266999999962</v>
      </c>
      <c r="L160" s="14">
        <f>[1]Оплата!AA159</f>
        <v>0</v>
      </c>
      <c r="M160" s="14">
        <f t="shared" si="55"/>
        <v>2125.9817999999955</v>
      </c>
      <c r="N160" s="14">
        <f t="shared" si="56"/>
        <v>106.55369999999994</v>
      </c>
      <c r="O160" s="12">
        <f t="shared" si="50"/>
        <v>2232.5354999999954</v>
      </c>
      <c r="P160" s="12"/>
      <c r="Q160" s="14">
        <f t="shared" si="51"/>
        <v>-2004.6087999999993</v>
      </c>
      <c r="R160" s="41">
        <f>[1]Оплата!BD159</f>
        <v>-2004.6087999999993</v>
      </c>
      <c r="S160" s="41" t="str">
        <f t="shared" si="47"/>
        <v/>
      </c>
      <c r="T160" s="14" t="str">
        <f t="shared" si="48"/>
        <v>№138</v>
      </c>
    </row>
    <row r="161" spans="1:20">
      <c r="A161" s="38" t="s">
        <v>143</v>
      </c>
      <c r="B161" s="39">
        <v>2845.16</v>
      </c>
      <c r="C161" s="39">
        <v>2342.8000000000002</v>
      </c>
      <c r="D161" s="39">
        <v>5187.97</v>
      </c>
      <c r="E161" s="40">
        <v>2878.85</v>
      </c>
      <c r="F161" s="40">
        <v>2363.98</v>
      </c>
      <c r="G161" s="40">
        <v>5242.84</v>
      </c>
      <c r="H161" s="40">
        <f t="shared" si="52"/>
        <v>33.690000000000055</v>
      </c>
      <c r="I161" s="40">
        <f t="shared" si="53"/>
        <v>21.179999999999836</v>
      </c>
      <c r="J161" s="40">
        <f t="shared" si="54"/>
        <v>54.869999999999891</v>
      </c>
      <c r="K161" s="41">
        <f>[1]Оплата!BC160</f>
        <v>-1241.5227999999993</v>
      </c>
      <c r="L161" s="41">
        <f>[1]Оплата!AA160</f>
        <v>0</v>
      </c>
      <c r="M161" s="41">
        <f t="shared" si="55"/>
        <v>208.20420000000033</v>
      </c>
      <c r="N161" s="41">
        <f t="shared" si="56"/>
        <v>48.502199999999625</v>
      </c>
      <c r="O161" s="38">
        <f t="shared" si="50"/>
        <v>256.70639999999997</v>
      </c>
      <c r="P161" s="38"/>
      <c r="Q161" s="41">
        <f t="shared" si="51"/>
        <v>-1498.2291999999993</v>
      </c>
      <c r="R161" s="41">
        <f>[1]Оплата!BD160</f>
        <v>-1498.2291999999993</v>
      </c>
      <c r="S161" s="41" t="str">
        <f t="shared" si="47"/>
        <v/>
      </c>
      <c r="T161" s="41" t="str">
        <f t="shared" si="48"/>
        <v xml:space="preserve">№139 </v>
      </c>
    </row>
    <row r="162" spans="1:20">
      <c r="A162" s="12" t="s">
        <v>144</v>
      </c>
      <c r="B162" s="36">
        <v>9815.69</v>
      </c>
      <c r="C162" s="36">
        <v>5277.51</v>
      </c>
      <c r="D162" s="36">
        <v>15093.210000000001</v>
      </c>
      <c r="E162" s="9">
        <v>9988.08</v>
      </c>
      <c r="F162" s="9">
        <v>5422.07</v>
      </c>
      <c r="G162" s="9">
        <v>15410.16</v>
      </c>
      <c r="H162" s="10">
        <f t="shared" si="52"/>
        <v>172.38999999999942</v>
      </c>
      <c r="I162" s="10">
        <f t="shared" si="53"/>
        <v>144.55999999999949</v>
      </c>
      <c r="J162" s="10">
        <f t="shared" si="54"/>
        <v>316.94999999999891</v>
      </c>
      <c r="K162" s="14">
        <f>[1]Оплата!BC161</f>
        <v>-922.81290000000081</v>
      </c>
      <c r="L162" s="14">
        <f>[1]Оплата!AA161</f>
        <v>0</v>
      </c>
      <c r="M162" s="14">
        <f t="shared" si="55"/>
        <v>1065.3701999999964</v>
      </c>
      <c r="N162" s="14">
        <f t="shared" si="56"/>
        <v>331.04239999999885</v>
      </c>
      <c r="O162" s="12">
        <f t="shared" si="50"/>
        <v>1396.4125999999953</v>
      </c>
      <c r="P162" s="12"/>
      <c r="Q162" s="14">
        <f t="shared" si="51"/>
        <v>-2319.2254999999959</v>
      </c>
      <c r="R162" s="41">
        <f>[1]Оплата!BD161</f>
        <v>-2319.2254999999959</v>
      </c>
      <c r="S162" s="41" t="str">
        <f t="shared" si="47"/>
        <v/>
      </c>
      <c r="T162" s="14" t="str">
        <f t="shared" si="48"/>
        <v xml:space="preserve">№140 </v>
      </c>
    </row>
    <row r="163" spans="1:20">
      <c r="A163" s="38" t="s">
        <v>145</v>
      </c>
      <c r="B163" s="39">
        <v>4569.75</v>
      </c>
      <c r="C163" s="39">
        <v>1929.15</v>
      </c>
      <c r="D163" s="39">
        <v>6498.91</v>
      </c>
      <c r="E163" s="40">
        <v>4751.7700000000004</v>
      </c>
      <c r="F163" s="40">
        <v>2100.4499999999998</v>
      </c>
      <c r="G163" s="40">
        <v>6852.2300000000005</v>
      </c>
      <c r="H163" s="40">
        <f>E163-B163</f>
        <v>182.02000000000044</v>
      </c>
      <c r="I163" s="40">
        <f>F163-C163</f>
        <v>171.29999999999973</v>
      </c>
      <c r="J163" s="40">
        <f>G163-D163</f>
        <v>353.32000000000062</v>
      </c>
      <c r="K163" s="41">
        <f>[1]Оплата!BC162</f>
        <v>-7768.7274999999991</v>
      </c>
      <c r="L163" s="41">
        <f>[1]Оплата!AA162</f>
        <v>0</v>
      </c>
      <c r="M163" s="41">
        <f t="shared" si="55"/>
        <v>1124.8836000000026</v>
      </c>
      <c r="N163" s="41">
        <f t="shared" si="56"/>
        <v>392.27699999999936</v>
      </c>
      <c r="O163" s="38">
        <f t="shared" si="50"/>
        <v>1517.160600000002</v>
      </c>
      <c r="P163" s="38"/>
      <c r="Q163" s="41">
        <f t="shared" si="51"/>
        <v>-9285.8881000000001</v>
      </c>
      <c r="R163" s="41">
        <f>[1]Оплата!BD162</f>
        <v>-9285.8881000000001</v>
      </c>
      <c r="S163" s="41" t="str">
        <f t="shared" si="47"/>
        <v/>
      </c>
      <c r="T163" s="41" t="str">
        <f t="shared" si="48"/>
        <v xml:space="preserve">№141\1 </v>
      </c>
    </row>
    <row r="164" spans="1:20">
      <c r="A164" s="12" t="s">
        <v>146</v>
      </c>
      <c r="B164" s="36">
        <v>2157.27</v>
      </c>
      <c r="C164" s="36">
        <v>552.75</v>
      </c>
      <c r="D164" s="36">
        <v>2710.03</v>
      </c>
      <c r="E164" s="9">
        <v>2225.25</v>
      </c>
      <c r="F164" s="9">
        <v>569.16</v>
      </c>
      <c r="G164" s="9">
        <v>2794.42</v>
      </c>
      <c r="H164" s="10">
        <f t="shared" si="52"/>
        <v>67.980000000000018</v>
      </c>
      <c r="I164" s="10">
        <f t="shared" si="53"/>
        <v>16.409999999999968</v>
      </c>
      <c r="J164" s="10">
        <f t="shared" si="54"/>
        <v>84.389999999999873</v>
      </c>
      <c r="K164" s="14">
        <f>[1]Оплата!BC163</f>
        <v>3164.854499999999</v>
      </c>
      <c r="L164" s="14">
        <f>[1]Оплата!AA163</f>
        <v>0</v>
      </c>
      <c r="M164" s="14">
        <f t="shared" si="55"/>
        <v>420.11640000000011</v>
      </c>
      <c r="N164" s="14">
        <f t="shared" si="56"/>
        <v>37.578899999999926</v>
      </c>
      <c r="O164" s="12">
        <f t="shared" si="50"/>
        <v>457.69530000000003</v>
      </c>
      <c r="P164" s="12"/>
      <c r="Q164" s="14">
        <f t="shared" si="51"/>
        <v>2707.1591999999991</v>
      </c>
      <c r="R164" s="41">
        <f>[1]Оплата!BD163</f>
        <v>2707.1591999999991</v>
      </c>
      <c r="S164" s="41" t="str">
        <f t="shared" si="47"/>
        <v/>
      </c>
      <c r="T164" s="14" t="str">
        <f t="shared" si="48"/>
        <v xml:space="preserve">№141\2 </v>
      </c>
    </row>
    <row r="165" spans="1:20">
      <c r="A165" s="38" t="s">
        <v>147</v>
      </c>
      <c r="B165" s="39">
        <v>162.99</v>
      </c>
      <c r="C165" s="39">
        <v>672.81000000000006</v>
      </c>
      <c r="D165" s="39">
        <v>835.81000000000006</v>
      </c>
      <c r="E165" s="40">
        <v>162.99</v>
      </c>
      <c r="F165" s="40">
        <v>672.81000000000006</v>
      </c>
      <c r="G165" s="40">
        <v>835.81000000000006</v>
      </c>
      <c r="H165" s="40">
        <f t="shared" si="52"/>
        <v>0</v>
      </c>
      <c r="I165" s="40">
        <f t="shared" si="53"/>
        <v>0</v>
      </c>
      <c r="J165" s="40">
        <f t="shared" si="54"/>
        <v>0</v>
      </c>
      <c r="K165" s="41">
        <f>[1]Оплата!BC164</f>
        <v>1910.9034999999997</v>
      </c>
      <c r="L165" s="41">
        <f>[1]Оплата!AA164</f>
        <v>0</v>
      </c>
      <c r="M165" s="41">
        <f t="shared" si="55"/>
        <v>0</v>
      </c>
      <c r="N165" s="41">
        <f t="shared" si="56"/>
        <v>0</v>
      </c>
      <c r="O165" s="38">
        <f t="shared" si="50"/>
        <v>0</v>
      </c>
      <c r="P165" s="38"/>
      <c r="Q165" s="41">
        <f t="shared" si="51"/>
        <v>1910.9034999999997</v>
      </c>
      <c r="R165" s="41">
        <f>[1]Оплата!BD164</f>
        <v>1910.9034999999997</v>
      </c>
      <c r="S165" s="41" t="str">
        <f t="shared" si="47"/>
        <v/>
      </c>
      <c r="T165" s="41" t="str">
        <f t="shared" si="48"/>
        <v xml:space="preserve">№142 </v>
      </c>
    </row>
    <row r="166" spans="1:20">
      <c r="A166" s="12" t="s">
        <v>148</v>
      </c>
      <c r="B166" s="36">
        <v>11.38</v>
      </c>
      <c r="C166" s="36">
        <v>5.36</v>
      </c>
      <c r="D166" s="36">
        <v>16.75</v>
      </c>
      <c r="E166" s="9">
        <v>11.38</v>
      </c>
      <c r="F166" s="9">
        <v>5.36</v>
      </c>
      <c r="G166" s="9">
        <v>16.75</v>
      </c>
      <c r="H166" s="10">
        <f t="shared" si="52"/>
        <v>0</v>
      </c>
      <c r="I166" s="10">
        <f t="shared" si="53"/>
        <v>0</v>
      </c>
      <c r="J166" s="10">
        <f t="shared" si="54"/>
        <v>0</v>
      </c>
      <c r="K166" s="14">
        <f>[1]Оплата!BC165</f>
        <v>-56.486400000000017</v>
      </c>
      <c r="L166" s="14">
        <f>[1]Оплата!AA165</f>
        <v>0</v>
      </c>
      <c r="M166" s="14">
        <f t="shared" si="55"/>
        <v>0</v>
      </c>
      <c r="N166" s="14">
        <f t="shared" si="56"/>
        <v>0</v>
      </c>
      <c r="O166" s="12">
        <f t="shared" si="50"/>
        <v>0</v>
      </c>
      <c r="P166" s="12"/>
      <c r="Q166" s="14">
        <f t="shared" si="51"/>
        <v>-56.486400000000017</v>
      </c>
      <c r="R166" s="41">
        <f>[1]Оплата!BD165</f>
        <v>-56.486400000000017</v>
      </c>
      <c r="S166" s="41" t="str">
        <f t="shared" si="47"/>
        <v/>
      </c>
      <c r="T166" s="14" t="str">
        <f t="shared" si="48"/>
        <v xml:space="preserve">№143 </v>
      </c>
    </row>
    <row r="167" spans="1:20">
      <c r="A167" s="38" t="s">
        <v>149</v>
      </c>
      <c r="B167" s="39">
        <v>556.88</v>
      </c>
      <c r="C167" s="39">
        <v>228.32</v>
      </c>
      <c r="D167" s="39">
        <v>785.22</v>
      </c>
      <c r="E167" s="40">
        <v>556.89</v>
      </c>
      <c r="F167" s="40">
        <v>228.34</v>
      </c>
      <c r="G167" s="40">
        <v>785.24</v>
      </c>
      <c r="H167" s="40">
        <f t="shared" si="52"/>
        <v>9.9999999999909051E-3</v>
      </c>
      <c r="I167" s="40">
        <f t="shared" si="53"/>
        <v>2.0000000000010232E-2</v>
      </c>
      <c r="J167" s="40">
        <f t="shared" si="54"/>
        <v>1.999999999998181E-2</v>
      </c>
      <c r="K167" s="41">
        <f>[1]Оплата!BC166</f>
        <v>5.8114000000000861</v>
      </c>
      <c r="L167" s="41">
        <f>[1]Оплата!AA166</f>
        <v>0</v>
      </c>
      <c r="M167" s="41">
        <f t="shared" si="55"/>
        <v>6.1799999999943789E-2</v>
      </c>
      <c r="N167" s="41">
        <f t="shared" si="56"/>
        <v>4.5800000000023433E-2</v>
      </c>
      <c r="O167" s="38">
        <f t="shared" si="50"/>
        <v>0.10759999999996722</v>
      </c>
      <c r="P167" s="38"/>
      <c r="Q167" s="41">
        <f t="shared" si="51"/>
        <v>5.7038000000001192</v>
      </c>
      <c r="R167" s="41">
        <f>[1]Оплата!BD166</f>
        <v>5.7038000000001192</v>
      </c>
      <c r="S167" s="41" t="str">
        <f t="shared" si="47"/>
        <v/>
      </c>
      <c r="T167" s="41" t="str">
        <f t="shared" si="48"/>
        <v>№143а</v>
      </c>
    </row>
    <row r="168" spans="1:20">
      <c r="A168" s="12" t="s">
        <v>150</v>
      </c>
      <c r="B168" s="36">
        <v>4078.19</v>
      </c>
      <c r="C168" s="36">
        <v>3274.4</v>
      </c>
      <c r="D168" s="36">
        <v>7352.63</v>
      </c>
      <c r="E168" s="9">
        <v>4129.45</v>
      </c>
      <c r="F168" s="9">
        <v>3301.57</v>
      </c>
      <c r="G168" s="9">
        <v>7431.06</v>
      </c>
      <c r="H168" s="10">
        <f t="shared" si="52"/>
        <v>51.259999999999764</v>
      </c>
      <c r="I168" s="10">
        <f t="shared" si="53"/>
        <v>27.170000000000073</v>
      </c>
      <c r="J168" s="10">
        <f t="shared" si="54"/>
        <v>78.430000000000291</v>
      </c>
      <c r="K168" s="14">
        <f>[1]Оплата!BC167</f>
        <v>-251.13400000000138</v>
      </c>
      <c r="L168" s="14">
        <f>[1]Оплата!AA167</f>
        <v>0</v>
      </c>
      <c r="M168" s="14">
        <f t="shared" si="55"/>
        <v>316.78679999999855</v>
      </c>
      <c r="N168" s="14">
        <f t="shared" si="56"/>
        <v>62.219300000000167</v>
      </c>
      <c r="O168" s="12">
        <f t="shared" si="50"/>
        <v>379.0060999999987</v>
      </c>
      <c r="P168" s="12"/>
      <c r="Q168" s="14">
        <f t="shared" si="51"/>
        <v>-630.14010000000007</v>
      </c>
      <c r="R168" s="41">
        <f>[1]Оплата!BD167</f>
        <v>-630.14010000000007</v>
      </c>
      <c r="S168" s="41" t="str">
        <f t="shared" si="47"/>
        <v/>
      </c>
      <c r="T168" s="14" t="str">
        <f t="shared" si="48"/>
        <v xml:space="preserve">№144 </v>
      </c>
    </row>
    <row r="169" spans="1:20">
      <c r="A169" s="38" t="s">
        <v>151</v>
      </c>
      <c r="B169" s="39">
        <v>1579.48</v>
      </c>
      <c r="C169" s="39">
        <v>2419.79</v>
      </c>
      <c r="D169" s="39">
        <v>3999.28</v>
      </c>
      <c r="E169" s="40">
        <v>1652.1200000000001</v>
      </c>
      <c r="F169" s="40">
        <v>2437.7800000000002</v>
      </c>
      <c r="G169" s="40">
        <v>4089.9100000000003</v>
      </c>
      <c r="H169" s="40">
        <f t="shared" ref="H169:J170" si="61">E169-B169</f>
        <v>72.6400000000001</v>
      </c>
      <c r="I169" s="40">
        <f t="shared" si="61"/>
        <v>17.990000000000236</v>
      </c>
      <c r="J169" s="40">
        <f t="shared" si="61"/>
        <v>90.630000000000109</v>
      </c>
      <c r="K169" s="41">
        <f>[1]Оплата!BC168</f>
        <v>-1831.5331000000087</v>
      </c>
      <c r="L169" s="41">
        <f>[1]Оплата!AA168</f>
        <v>0</v>
      </c>
      <c r="M169" s="41">
        <f t="shared" si="55"/>
        <v>448.9152000000006</v>
      </c>
      <c r="N169" s="41">
        <f t="shared" si="56"/>
        <v>41.197100000000539</v>
      </c>
      <c r="O169" s="38">
        <f t="shared" si="50"/>
        <v>490.11230000000114</v>
      </c>
      <c r="P169" s="38"/>
      <c r="Q169" s="41">
        <f t="shared" si="51"/>
        <v>-2321.6454000000099</v>
      </c>
      <c r="R169" s="41">
        <f>[1]Оплата!BD168</f>
        <v>-2321.6454000000099</v>
      </c>
      <c r="S169" s="41" t="str">
        <f t="shared" si="47"/>
        <v/>
      </c>
      <c r="T169" s="41" t="str">
        <f t="shared" si="48"/>
        <v xml:space="preserve">№145\1 </v>
      </c>
    </row>
    <row r="170" spans="1:20">
      <c r="A170" s="12" t="s">
        <v>152</v>
      </c>
      <c r="B170" s="36">
        <v>4104.75</v>
      </c>
      <c r="C170" s="36">
        <v>2338.4</v>
      </c>
      <c r="D170" s="36">
        <v>6443.25</v>
      </c>
      <c r="E170" s="9">
        <v>4243.8599999999997</v>
      </c>
      <c r="F170" s="9">
        <v>2364.33</v>
      </c>
      <c r="G170" s="9">
        <v>6608.3</v>
      </c>
      <c r="H170" s="10">
        <f t="shared" si="61"/>
        <v>139.10999999999967</v>
      </c>
      <c r="I170" s="10">
        <f t="shared" si="61"/>
        <v>25.929999999999836</v>
      </c>
      <c r="J170" s="10">
        <f t="shared" si="61"/>
        <v>165.05000000000018</v>
      </c>
      <c r="K170" s="14">
        <f>[1]Оплата!BC169</f>
        <v>3407.1480000000006</v>
      </c>
      <c r="L170" s="14">
        <f>[1]Оплата!AA169</f>
        <v>0</v>
      </c>
      <c r="M170" s="14">
        <f t="shared" si="55"/>
        <v>859.69979999999794</v>
      </c>
      <c r="N170" s="14">
        <f t="shared" si="56"/>
        <v>59.379699999999623</v>
      </c>
      <c r="O170" s="12">
        <f t="shared" si="50"/>
        <v>919.07949999999755</v>
      </c>
      <c r="P170" s="12"/>
      <c r="Q170" s="14">
        <f t="shared" si="51"/>
        <v>2488.068500000003</v>
      </c>
      <c r="R170" s="41">
        <f>[1]Оплата!BD169</f>
        <v>2488.068500000003</v>
      </c>
      <c r="S170" s="41" t="str">
        <f t="shared" si="47"/>
        <v/>
      </c>
      <c r="T170" s="14" t="str">
        <f t="shared" si="48"/>
        <v>№145\2</v>
      </c>
    </row>
    <row r="171" spans="1:20" ht="15.75" thickBot="1">
      <c r="A171" s="38" t="s">
        <v>153</v>
      </c>
      <c r="B171" s="39">
        <v>8625.2100000000009</v>
      </c>
      <c r="C171" s="39">
        <v>4444.49</v>
      </c>
      <c r="D171" s="39">
        <v>13069.710000000001</v>
      </c>
      <c r="E171" s="40">
        <v>8634.77</v>
      </c>
      <c r="F171" s="40">
        <v>4445.5600000000004</v>
      </c>
      <c r="G171" s="40">
        <v>13080.33</v>
      </c>
      <c r="H171" s="40">
        <f t="shared" si="52"/>
        <v>9.5599999999994907</v>
      </c>
      <c r="I171" s="40">
        <f t="shared" si="53"/>
        <v>1.0700000000006185</v>
      </c>
      <c r="J171" s="40">
        <f t="shared" si="54"/>
        <v>10.619999999998981</v>
      </c>
      <c r="K171" s="41">
        <f>[1]Оплата!BC170</f>
        <v>-6786.2844000000059</v>
      </c>
      <c r="L171" s="41">
        <f>[1]Оплата!AA170</f>
        <v>2600</v>
      </c>
      <c r="M171" s="41">
        <f t="shared" si="55"/>
        <v>59.080799999996849</v>
      </c>
      <c r="N171" s="41">
        <f t="shared" si="56"/>
        <v>2.4503000000014161</v>
      </c>
      <c r="O171" s="38">
        <f t="shared" si="50"/>
        <v>61.531099999998261</v>
      </c>
      <c r="P171" s="38"/>
      <c r="Q171" s="41">
        <f t="shared" si="51"/>
        <v>-4247.8155000000042</v>
      </c>
      <c r="R171" s="41">
        <f>[1]Оплата!BD170</f>
        <v>-4247.8155000000042</v>
      </c>
      <c r="S171" s="41" t="str">
        <f t="shared" si="47"/>
        <v/>
      </c>
      <c r="T171" s="41" t="str">
        <f t="shared" si="48"/>
        <v xml:space="preserve">№146 </v>
      </c>
    </row>
    <row r="172" spans="1:20" ht="15.75" thickBot="1">
      <c r="A172" s="12" t="s">
        <v>285</v>
      </c>
      <c r="B172" s="36">
        <v>1481.3130000000001</v>
      </c>
      <c r="C172" s="36">
        <v>508.43600000000004</v>
      </c>
      <c r="D172" s="37">
        <v>1989.749</v>
      </c>
      <c r="E172" s="9">
        <v>1775.943</v>
      </c>
      <c r="F172" s="9">
        <v>619.95799999999997</v>
      </c>
      <c r="G172" s="9">
        <v>2395.9009999999998</v>
      </c>
      <c r="H172" s="10">
        <f t="shared" ref="H172" si="62">E172-B172</f>
        <v>294.62999999999988</v>
      </c>
      <c r="I172" s="10">
        <f t="shared" ref="I172" si="63">F172-C172</f>
        <v>111.52199999999993</v>
      </c>
      <c r="J172" s="10">
        <f t="shared" ref="J172" si="64">G172-D172</f>
        <v>406.15199999999982</v>
      </c>
      <c r="K172" s="14">
        <f>[1]Оплата!BC171</f>
        <v>4233.7792399999998</v>
      </c>
      <c r="L172" s="14">
        <f>[1]Оплата!AA171</f>
        <v>0</v>
      </c>
      <c r="M172" s="14">
        <f t="shared" si="55"/>
        <v>1820.8133999999991</v>
      </c>
      <c r="N172" s="14">
        <f t="shared" si="56"/>
        <v>255.38537999999986</v>
      </c>
      <c r="O172" s="12">
        <f t="shared" ref="O172" si="65">SUM(M172:N172)</f>
        <v>2076.1987799999988</v>
      </c>
      <c r="P172" s="12"/>
      <c r="Q172" s="14">
        <f t="shared" ref="Q172:Q203" si="66">K172-O172+L172+P172</f>
        <v>2157.580460000001</v>
      </c>
      <c r="R172" s="41">
        <f>[1]Оплата!BD171</f>
        <v>2157.580460000001</v>
      </c>
      <c r="S172" s="41" t="str">
        <f t="shared" si="47"/>
        <v/>
      </c>
      <c r="T172" s="14" t="str">
        <f t="shared" si="48"/>
        <v>№146 3ф</v>
      </c>
    </row>
    <row r="173" spans="1:20">
      <c r="A173" s="38" t="s">
        <v>154</v>
      </c>
      <c r="B173" s="39">
        <v>1172.76</v>
      </c>
      <c r="C173" s="39">
        <v>1280.71</v>
      </c>
      <c r="D173" s="39">
        <v>2453.48</v>
      </c>
      <c r="E173" s="40">
        <v>1205.25</v>
      </c>
      <c r="F173" s="40">
        <v>1320.82</v>
      </c>
      <c r="G173" s="40">
        <v>2526.08</v>
      </c>
      <c r="H173" s="40">
        <f t="shared" si="52"/>
        <v>32.490000000000009</v>
      </c>
      <c r="I173" s="40">
        <f t="shared" si="53"/>
        <v>40.1099999999999</v>
      </c>
      <c r="J173" s="40">
        <f t="shared" si="54"/>
        <v>72.599999999999909</v>
      </c>
      <c r="K173" s="41">
        <f>[1]Оплата!BC172</f>
        <v>4.618300000000545</v>
      </c>
      <c r="L173" s="41">
        <f>[1]Оплата!AA172</f>
        <v>0</v>
      </c>
      <c r="M173" s="41">
        <f t="shared" si="55"/>
        <v>200.78820000000005</v>
      </c>
      <c r="N173" s="41">
        <f t="shared" si="56"/>
        <v>91.851899999999773</v>
      </c>
      <c r="O173" s="38">
        <f t="shared" si="50"/>
        <v>292.64009999999985</v>
      </c>
      <c r="P173" s="38"/>
      <c r="Q173" s="41">
        <f t="shared" si="66"/>
        <v>-288.0217999999993</v>
      </c>
      <c r="R173" s="41">
        <f>[1]Оплата!BD172</f>
        <v>-288.0217999999993</v>
      </c>
      <c r="S173" s="41" t="str">
        <f t="shared" si="47"/>
        <v/>
      </c>
      <c r="T173" s="41" t="str">
        <f t="shared" si="48"/>
        <v xml:space="preserve">№147 </v>
      </c>
    </row>
    <row r="174" spans="1:20">
      <c r="A174" s="12" t="s">
        <v>155</v>
      </c>
      <c r="B174" s="36">
        <v>229</v>
      </c>
      <c r="C174" s="36">
        <v>3633.12</v>
      </c>
      <c r="D174" s="36">
        <v>3862.1800000000003</v>
      </c>
      <c r="E174" s="9">
        <v>231.64000000000001</v>
      </c>
      <c r="F174" s="9">
        <v>3633.12</v>
      </c>
      <c r="G174" s="9">
        <v>3864.83</v>
      </c>
      <c r="H174" s="10">
        <f t="shared" si="52"/>
        <v>2.6400000000000148</v>
      </c>
      <c r="I174" s="10">
        <f t="shared" si="53"/>
        <v>0</v>
      </c>
      <c r="J174" s="10">
        <f t="shared" si="54"/>
        <v>2.6499999999996362</v>
      </c>
      <c r="K174" s="14">
        <f>[1]Оплата!BC173</f>
        <v>82.97380000000004</v>
      </c>
      <c r="L174" s="14">
        <f>[1]Оплата!AA173</f>
        <v>0</v>
      </c>
      <c r="M174" s="14">
        <f t="shared" si="55"/>
        <v>16.31520000000009</v>
      </c>
      <c r="N174" s="14">
        <f t="shared" si="56"/>
        <v>0</v>
      </c>
      <c r="O174" s="12">
        <f t="shared" si="50"/>
        <v>16.31520000000009</v>
      </c>
      <c r="P174" s="12"/>
      <c r="Q174" s="14">
        <f t="shared" si="66"/>
        <v>66.65859999999995</v>
      </c>
      <c r="R174" s="41">
        <f>[1]Оплата!BD173</f>
        <v>66.65859999999995</v>
      </c>
      <c r="S174" s="41" t="str">
        <f t="shared" si="47"/>
        <v/>
      </c>
      <c r="T174" s="14" t="str">
        <f t="shared" si="48"/>
        <v>№148</v>
      </c>
    </row>
    <row r="175" spans="1:20">
      <c r="A175" s="38" t="s">
        <v>156</v>
      </c>
      <c r="B175" s="39">
        <v>19176.920000000002</v>
      </c>
      <c r="C175" s="39">
        <v>9897.56</v>
      </c>
      <c r="D175" s="39">
        <v>29074.5</v>
      </c>
      <c r="E175" s="40">
        <v>19475.3</v>
      </c>
      <c r="F175" s="40">
        <v>10021.300000000001</v>
      </c>
      <c r="G175" s="40">
        <v>29496.62</v>
      </c>
      <c r="H175" s="40">
        <f t="shared" si="52"/>
        <v>298.37999999999738</v>
      </c>
      <c r="I175" s="40">
        <f t="shared" si="53"/>
        <v>123.7400000000016</v>
      </c>
      <c r="J175" s="40">
        <f t="shared" si="54"/>
        <v>422.11999999999898</v>
      </c>
      <c r="K175" s="41">
        <f>[1]Оплата!BC174</f>
        <v>-1894.0941000000105</v>
      </c>
      <c r="L175" s="41">
        <f>[1]Оплата!AA174</f>
        <v>0</v>
      </c>
      <c r="M175" s="41">
        <f t="shared" si="55"/>
        <v>1843.9883999999838</v>
      </c>
      <c r="N175" s="41">
        <f t="shared" si="56"/>
        <v>283.36460000000369</v>
      </c>
      <c r="O175" s="38">
        <f t="shared" si="50"/>
        <v>2127.3529999999873</v>
      </c>
      <c r="P175" s="38"/>
      <c r="Q175" s="41">
        <f t="shared" si="66"/>
        <v>-4021.4470999999976</v>
      </c>
      <c r="R175" s="41">
        <f>[1]Оплата!BD174</f>
        <v>-4021.4470999999976</v>
      </c>
      <c r="S175" s="41" t="str">
        <f t="shared" si="47"/>
        <v/>
      </c>
      <c r="T175" s="41" t="str">
        <f t="shared" si="48"/>
        <v>№149</v>
      </c>
    </row>
    <row r="176" spans="1:20">
      <c r="A176" s="12" t="s">
        <v>157</v>
      </c>
      <c r="B176" s="36">
        <v>1834.73</v>
      </c>
      <c r="C176" s="36">
        <v>537.81000000000006</v>
      </c>
      <c r="D176" s="36">
        <v>2372.5500000000002</v>
      </c>
      <c r="E176" s="9">
        <v>2090.58</v>
      </c>
      <c r="F176" s="9">
        <v>629.61</v>
      </c>
      <c r="G176" s="9">
        <v>2720.19</v>
      </c>
      <c r="H176" s="10">
        <f t="shared" si="52"/>
        <v>255.84999999999991</v>
      </c>
      <c r="I176" s="10">
        <f t="shared" si="53"/>
        <v>91.799999999999955</v>
      </c>
      <c r="J176" s="10">
        <f t="shared" si="54"/>
        <v>347.63999999999987</v>
      </c>
      <c r="K176" s="14">
        <f>[1]Оплата!BC175</f>
        <v>-2507.8038000000006</v>
      </c>
      <c r="L176" s="14">
        <f>[1]Оплата!AA175</f>
        <v>0</v>
      </c>
      <c r="M176" s="14">
        <f t="shared" si="55"/>
        <v>1581.1529999999993</v>
      </c>
      <c r="N176" s="14">
        <f t="shared" si="56"/>
        <v>210.22199999999989</v>
      </c>
      <c r="O176" s="12">
        <f t="shared" si="50"/>
        <v>1791.3749999999993</v>
      </c>
      <c r="P176" s="12"/>
      <c r="Q176" s="14">
        <f t="shared" si="66"/>
        <v>-4299.1787999999997</v>
      </c>
      <c r="R176" s="41">
        <f>[1]Оплата!BD175</f>
        <v>-4299.1787999999997</v>
      </c>
      <c r="S176" s="41" t="str">
        <f t="shared" si="47"/>
        <v/>
      </c>
      <c r="T176" s="14" t="str">
        <f t="shared" si="48"/>
        <v xml:space="preserve">№150 </v>
      </c>
    </row>
    <row r="177" spans="1:20">
      <c r="A177" s="38" t="s">
        <v>158</v>
      </c>
      <c r="B177" s="39">
        <v>636.05000000000007</v>
      </c>
      <c r="C177" s="39">
        <v>279.06</v>
      </c>
      <c r="D177" s="39">
        <v>915.12</v>
      </c>
      <c r="E177" s="40">
        <v>692.15</v>
      </c>
      <c r="F177" s="40">
        <v>302.64</v>
      </c>
      <c r="G177" s="40">
        <v>994.79000000000008</v>
      </c>
      <c r="H177" s="40">
        <f t="shared" si="52"/>
        <v>56.099999999999909</v>
      </c>
      <c r="I177" s="40">
        <f t="shared" si="53"/>
        <v>23.579999999999984</v>
      </c>
      <c r="J177" s="40">
        <f t="shared" si="54"/>
        <v>79.670000000000073</v>
      </c>
      <c r="K177" s="41">
        <f>[1]Оплата!BC176</f>
        <v>-815.64910000000157</v>
      </c>
      <c r="L177" s="41">
        <f>[1]Оплата!AA176</f>
        <v>0</v>
      </c>
      <c r="M177" s="41">
        <f t="shared" si="55"/>
        <v>346.69799999999941</v>
      </c>
      <c r="N177" s="41">
        <f t="shared" si="56"/>
        <v>53.998199999999962</v>
      </c>
      <c r="O177" s="38">
        <f t="shared" si="50"/>
        <v>400.69619999999935</v>
      </c>
      <c r="P177" s="38"/>
      <c r="Q177" s="41">
        <f t="shared" si="66"/>
        <v>-1216.3453000000009</v>
      </c>
      <c r="R177" s="41">
        <f>[1]Оплата!BD176</f>
        <v>-1216.3453000000009</v>
      </c>
      <c r="S177" s="41" t="str">
        <f t="shared" si="47"/>
        <v/>
      </c>
      <c r="T177" s="41" t="str">
        <f t="shared" si="48"/>
        <v>№151</v>
      </c>
    </row>
    <row r="178" spans="1:20">
      <c r="A178" s="12" t="s">
        <v>159</v>
      </c>
      <c r="B178" s="36">
        <v>532.70000000000005</v>
      </c>
      <c r="C178" s="36">
        <v>204.32</v>
      </c>
      <c r="D178" s="36">
        <v>737.02</v>
      </c>
      <c r="E178" s="9">
        <v>615.59</v>
      </c>
      <c r="F178" s="9">
        <v>236.78</v>
      </c>
      <c r="G178" s="9">
        <v>852.38</v>
      </c>
      <c r="H178" s="10">
        <f>E178-B178</f>
        <v>82.889999999999986</v>
      </c>
      <c r="I178" s="10">
        <f>F178-C178</f>
        <v>32.460000000000008</v>
      </c>
      <c r="J178" s="10">
        <f>G178-D178</f>
        <v>115.36000000000001</v>
      </c>
      <c r="K178" s="14">
        <f>[1]Оплата!BC177</f>
        <v>-416.99090000000115</v>
      </c>
      <c r="L178" s="14">
        <f>[1]Оплата!AA177</f>
        <v>0</v>
      </c>
      <c r="M178" s="14">
        <f t="shared" si="55"/>
        <v>512.26019999999994</v>
      </c>
      <c r="N178" s="14">
        <f t="shared" si="56"/>
        <v>74.333400000000026</v>
      </c>
      <c r="O178" s="12">
        <f t="shared" si="50"/>
        <v>586.59359999999992</v>
      </c>
      <c r="P178" s="12"/>
      <c r="Q178" s="14">
        <f t="shared" si="66"/>
        <v>-1003.5845000000011</v>
      </c>
      <c r="R178" s="41">
        <f>[1]Оплата!BD177</f>
        <v>-1003.5845000000011</v>
      </c>
      <c r="S178" s="41" t="str">
        <f t="shared" si="47"/>
        <v/>
      </c>
      <c r="T178" s="14" t="str">
        <f t="shared" si="48"/>
        <v>№152</v>
      </c>
    </row>
    <row r="179" spans="1:20">
      <c r="A179" s="38" t="s">
        <v>160</v>
      </c>
      <c r="B179" s="39">
        <v>896.66</v>
      </c>
      <c r="C179" s="39">
        <v>504.02000000000004</v>
      </c>
      <c r="D179" s="39">
        <v>1400.68</v>
      </c>
      <c r="E179" s="40">
        <v>896.66</v>
      </c>
      <c r="F179" s="40">
        <v>504.02000000000004</v>
      </c>
      <c r="G179" s="40">
        <v>1400.68</v>
      </c>
      <c r="H179" s="40">
        <f t="shared" si="52"/>
        <v>0</v>
      </c>
      <c r="I179" s="40">
        <f t="shared" si="53"/>
        <v>0</v>
      </c>
      <c r="J179" s="40">
        <f t="shared" si="54"/>
        <v>0</v>
      </c>
      <c r="K179" s="41">
        <f>[1]Оплата!BC178</f>
        <v>-1.2774999999997385</v>
      </c>
      <c r="L179" s="41">
        <f>[1]Оплата!AA178</f>
        <v>0</v>
      </c>
      <c r="M179" s="41">
        <f t="shared" si="55"/>
        <v>0</v>
      </c>
      <c r="N179" s="41">
        <f t="shared" si="56"/>
        <v>0</v>
      </c>
      <c r="O179" s="38">
        <f t="shared" si="50"/>
        <v>0</v>
      </c>
      <c r="P179" s="38"/>
      <c r="Q179" s="41">
        <f t="shared" si="66"/>
        <v>-1.2774999999997385</v>
      </c>
      <c r="R179" s="41">
        <f>[1]Оплата!BD178</f>
        <v>-1.2774999999997385</v>
      </c>
      <c r="S179" s="41" t="str">
        <f t="shared" si="47"/>
        <v/>
      </c>
      <c r="T179" s="41" t="str">
        <f t="shared" si="48"/>
        <v xml:space="preserve">№153 </v>
      </c>
    </row>
    <row r="180" spans="1:20">
      <c r="A180" s="12" t="s">
        <v>161</v>
      </c>
      <c r="B180" s="36">
        <v>1546.38</v>
      </c>
      <c r="C180" s="36">
        <v>1121.04</v>
      </c>
      <c r="D180" s="36">
        <v>2667.42</v>
      </c>
      <c r="E180" s="9">
        <v>1609.08</v>
      </c>
      <c r="F180" s="9">
        <v>1188.81</v>
      </c>
      <c r="G180" s="9">
        <v>2797.9</v>
      </c>
      <c r="H180" s="10">
        <f t="shared" ref="H180:J181" si="67">E180-B180</f>
        <v>62.699999999999818</v>
      </c>
      <c r="I180" s="10">
        <f t="shared" si="67"/>
        <v>67.769999999999982</v>
      </c>
      <c r="J180" s="10">
        <f t="shared" si="67"/>
        <v>130.48000000000002</v>
      </c>
      <c r="K180" s="14">
        <f>[1]Оплата!BC179</f>
        <v>957.38149999999928</v>
      </c>
      <c r="L180" s="14">
        <f>[1]Оплата!AA179</f>
        <v>0</v>
      </c>
      <c r="M180" s="14">
        <f t="shared" si="55"/>
        <v>387.48599999999885</v>
      </c>
      <c r="N180" s="14">
        <f t="shared" si="56"/>
        <v>155.19329999999997</v>
      </c>
      <c r="O180" s="12">
        <f t="shared" si="50"/>
        <v>542.67929999999888</v>
      </c>
      <c r="P180" s="12"/>
      <c r="Q180" s="14">
        <f t="shared" si="66"/>
        <v>414.7022000000004</v>
      </c>
      <c r="R180" s="41">
        <f>[1]Оплата!BD179</f>
        <v>414.7022000000004</v>
      </c>
      <c r="S180" s="41" t="str">
        <f t="shared" si="47"/>
        <v/>
      </c>
      <c r="T180" s="14" t="str">
        <f t="shared" si="48"/>
        <v>№154</v>
      </c>
    </row>
    <row r="181" spans="1:20">
      <c r="A181" s="38" t="s">
        <v>162</v>
      </c>
      <c r="B181" s="39">
        <v>5002.25</v>
      </c>
      <c r="C181" s="39">
        <v>1769.03</v>
      </c>
      <c r="D181" s="39">
        <v>6771.29</v>
      </c>
      <c r="E181" s="40">
        <v>5137.97</v>
      </c>
      <c r="F181" s="40">
        <v>1831.33</v>
      </c>
      <c r="G181" s="40">
        <v>6969.31</v>
      </c>
      <c r="H181" s="40">
        <f t="shared" si="67"/>
        <v>135.72000000000025</v>
      </c>
      <c r="I181" s="40">
        <f t="shared" si="67"/>
        <v>62.299999999999955</v>
      </c>
      <c r="J181" s="40">
        <f t="shared" si="67"/>
        <v>198.02000000000044</v>
      </c>
      <c r="K181" s="41">
        <f>[1]Оплата!BC180</f>
        <v>3568.14</v>
      </c>
      <c r="L181" s="41">
        <f>[1]Оплата!AA180</f>
        <v>0</v>
      </c>
      <c r="M181" s="41">
        <f t="shared" si="55"/>
        <v>838.74960000000158</v>
      </c>
      <c r="N181" s="41">
        <f t="shared" si="56"/>
        <v>142.66699999999989</v>
      </c>
      <c r="O181" s="38">
        <f t="shared" si="50"/>
        <v>981.41660000000149</v>
      </c>
      <c r="P181" s="38"/>
      <c r="Q181" s="41">
        <f t="shared" si="66"/>
        <v>2586.7233999999985</v>
      </c>
      <c r="R181" s="41">
        <f>[1]Оплата!BD180</f>
        <v>2586.7233999999985</v>
      </c>
      <c r="S181" s="41" t="str">
        <f t="shared" si="47"/>
        <v/>
      </c>
      <c r="T181" s="41" t="str">
        <f t="shared" si="48"/>
        <v>№155</v>
      </c>
    </row>
    <row r="182" spans="1:20">
      <c r="A182" s="12" t="s">
        <v>163</v>
      </c>
      <c r="B182" s="36">
        <v>15644.61</v>
      </c>
      <c r="C182" s="36">
        <v>6580.37</v>
      </c>
      <c r="D182" s="36">
        <v>22224.99</v>
      </c>
      <c r="E182" s="9">
        <v>15946.2</v>
      </c>
      <c r="F182" s="9">
        <v>6701.8600000000006</v>
      </c>
      <c r="G182" s="9">
        <v>22648.07</v>
      </c>
      <c r="H182" s="10">
        <f t="shared" si="52"/>
        <v>301.59000000000015</v>
      </c>
      <c r="I182" s="10">
        <f t="shared" si="53"/>
        <v>121.49000000000069</v>
      </c>
      <c r="J182" s="10">
        <f t="shared" si="54"/>
        <v>423.07999999999811</v>
      </c>
      <c r="K182" s="14">
        <f>[1]Оплата!BC181</f>
        <v>-2201.6192999999976</v>
      </c>
      <c r="L182" s="14">
        <f>[1]Оплата!AA181</f>
        <v>0</v>
      </c>
      <c r="M182" s="14">
        <f t="shared" si="55"/>
        <v>1863.8262000000009</v>
      </c>
      <c r="N182" s="14">
        <f t="shared" si="56"/>
        <v>278.21210000000161</v>
      </c>
      <c r="O182" s="12">
        <f t="shared" si="50"/>
        <v>2142.0383000000024</v>
      </c>
      <c r="P182" s="12"/>
      <c r="Q182" s="14">
        <f t="shared" si="66"/>
        <v>-4343.6576000000005</v>
      </c>
      <c r="R182" s="41">
        <f>[1]Оплата!BD181</f>
        <v>-4343.6576000000005</v>
      </c>
      <c r="S182" s="41" t="str">
        <f t="shared" si="47"/>
        <v/>
      </c>
      <c r="T182" s="14" t="str">
        <f t="shared" si="48"/>
        <v xml:space="preserve">№156 </v>
      </c>
    </row>
    <row r="183" spans="1:20">
      <c r="A183" s="38" t="s">
        <v>164</v>
      </c>
      <c r="B183" s="39">
        <v>4756.9000000000005</v>
      </c>
      <c r="C183" s="39">
        <v>13592.74</v>
      </c>
      <c r="D183" s="39">
        <v>18349.650000000001</v>
      </c>
      <c r="E183" s="40">
        <v>4787.93</v>
      </c>
      <c r="F183" s="40">
        <v>13606.98</v>
      </c>
      <c r="G183" s="40">
        <v>18394.920000000002</v>
      </c>
      <c r="H183" s="40">
        <f t="shared" si="52"/>
        <v>31.029999999999745</v>
      </c>
      <c r="I183" s="40">
        <f t="shared" si="53"/>
        <v>14.239999999999782</v>
      </c>
      <c r="J183" s="40">
        <f t="shared" si="54"/>
        <v>45.270000000000437</v>
      </c>
      <c r="K183" s="41">
        <f>[1]Оплата!BC182</f>
        <v>-3137.9759000000022</v>
      </c>
      <c r="L183" s="41">
        <f>[1]Оплата!AA182</f>
        <v>0</v>
      </c>
      <c r="M183" s="41">
        <f t="shared" si="55"/>
        <v>191.76539999999841</v>
      </c>
      <c r="N183" s="41">
        <f t="shared" si="56"/>
        <v>32.609599999999503</v>
      </c>
      <c r="O183" s="38">
        <f t="shared" si="50"/>
        <v>224.3749999999979</v>
      </c>
      <c r="P183" s="38"/>
      <c r="Q183" s="41">
        <f t="shared" si="66"/>
        <v>-3362.3508999999999</v>
      </c>
      <c r="R183" s="41">
        <f>[1]Оплата!BD182</f>
        <v>-3362.3508999999999</v>
      </c>
      <c r="S183" s="41" t="str">
        <f t="shared" si="47"/>
        <v/>
      </c>
      <c r="T183" s="41" t="str">
        <f t="shared" si="48"/>
        <v>№157</v>
      </c>
    </row>
    <row r="184" spans="1:20">
      <c r="A184" s="12" t="s">
        <v>165</v>
      </c>
      <c r="B184" s="36">
        <v>13865.220000000001</v>
      </c>
      <c r="C184" s="36">
        <v>8608.17</v>
      </c>
      <c r="D184" s="36">
        <v>22475.200000000001</v>
      </c>
      <c r="E184" s="9">
        <v>13918.69</v>
      </c>
      <c r="F184" s="9">
        <v>8630.51</v>
      </c>
      <c r="G184" s="9">
        <v>22551.010000000002</v>
      </c>
      <c r="H184" s="10">
        <f t="shared" si="52"/>
        <v>53.469999999999345</v>
      </c>
      <c r="I184" s="10">
        <f t="shared" si="53"/>
        <v>22.340000000000146</v>
      </c>
      <c r="J184" s="10">
        <f t="shared" si="54"/>
        <v>75.81000000000131</v>
      </c>
      <c r="K184" s="14">
        <f>[1]Оплата!BC183</f>
        <v>1462.2016999999964</v>
      </c>
      <c r="L184" s="14">
        <f>[1]Оплата!AA183</f>
        <v>0</v>
      </c>
      <c r="M184" s="14">
        <f t="shared" si="55"/>
        <v>330.44459999999594</v>
      </c>
      <c r="N184" s="14">
        <f t="shared" si="56"/>
        <v>51.158600000000334</v>
      </c>
      <c r="O184" s="12">
        <f t="shared" si="50"/>
        <v>381.60319999999626</v>
      </c>
      <c r="P184" s="12"/>
      <c r="Q184" s="14">
        <f t="shared" si="66"/>
        <v>1080.5985000000001</v>
      </c>
      <c r="R184" s="41">
        <f>[1]Оплата!BD183</f>
        <v>1080.5985000000001</v>
      </c>
      <c r="S184" s="41" t="str">
        <f t="shared" si="47"/>
        <v/>
      </c>
      <c r="T184" s="14" t="str">
        <f t="shared" si="48"/>
        <v xml:space="preserve">№158 </v>
      </c>
    </row>
    <row r="185" spans="1:20">
      <c r="A185" s="38" t="s">
        <v>277</v>
      </c>
      <c r="B185" s="39"/>
      <c r="C185" s="39"/>
      <c r="D185" s="39"/>
      <c r="E185" s="40"/>
      <c r="F185" s="40"/>
      <c r="G185" s="40"/>
      <c r="H185" s="40"/>
      <c r="I185" s="40"/>
      <c r="J185" s="40"/>
      <c r="K185" s="41">
        <f>[1]Оплата!BC184</f>
        <v>2.1091000000000011</v>
      </c>
      <c r="L185" s="41">
        <f>[1]Оплата!AA184</f>
        <v>0</v>
      </c>
      <c r="M185" s="41"/>
      <c r="N185" s="41"/>
      <c r="O185" s="38"/>
      <c r="P185" s="38"/>
      <c r="Q185" s="41">
        <f t="shared" si="66"/>
        <v>2.1091000000000011</v>
      </c>
      <c r="R185" s="41">
        <f>[1]Оплата!BD184</f>
        <v>2.1091000000000011</v>
      </c>
      <c r="S185" s="41" t="str">
        <f t="shared" si="47"/>
        <v/>
      </c>
      <c r="T185" s="41" t="str">
        <f t="shared" si="48"/>
        <v>№159снят</v>
      </c>
    </row>
    <row r="186" spans="1:20">
      <c r="A186" s="12" t="s">
        <v>166</v>
      </c>
      <c r="B186" s="36">
        <v>1159.3700000000001</v>
      </c>
      <c r="C186" s="36">
        <v>821.01</v>
      </c>
      <c r="D186" s="36">
        <v>1980.4</v>
      </c>
      <c r="E186" s="9">
        <v>1161.55</v>
      </c>
      <c r="F186" s="9">
        <v>827.76</v>
      </c>
      <c r="G186" s="9">
        <v>1989.3300000000002</v>
      </c>
      <c r="H186" s="10">
        <f t="shared" si="52"/>
        <v>2.1799999999998363</v>
      </c>
      <c r="I186" s="10">
        <f t="shared" si="53"/>
        <v>6.75</v>
      </c>
      <c r="J186" s="10">
        <f t="shared" si="54"/>
        <v>8.9300000000000637</v>
      </c>
      <c r="K186" s="14">
        <f>[1]Оплата!BC185</f>
        <v>3874.1800999999996</v>
      </c>
      <c r="L186" s="14">
        <f>[1]Оплата!AA185</f>
        <v>0</v>
      </c>
      <c r="M186" s="14">
        <f t="shared" ref="M186:M217" si="68">H186*M$5</f>
        <v>13.472399999998988</v>
      </c>
      <c r="N186" s="14">
        <f t="shared" ref="N186:N217" si="69">I186*N$5</f>
        <v>15.4575</v>
      </c>
      <c r="O186" s="12">
        <f t="shared" si="50"/>
        <v>28.929899999998987</v>
      </c>
      <c r="P186" s="12"/>
      <c r="Q186" s="14">
        <f t="shared" si="66"/>
        <v>3845.2502000000004</v>
      </c>
      <c r="R186" s="41">
        <f>[1]Оплата!BD185</f>
        <v>3845.2502000000004</v>
      </c>
      <c r="S186" s="41" t="str">
        <f t="shared" si="47"/>
        <v/>
      </c>
      <c r="T186" s="14" t="str">
        <f t="shared" si="48"/>
        <v>№159а\1</v>
      </c>
    </row>
    <row r="187" spans="1:20">
      <c r="A187" s="38" t="s">
        <v>167</v>
      </c>
      <c r="B187" s="39">
        <v>2207.0700000000002</v>
      </c>
      <c r="C187" s="39">
        <v>312.73</v>
      </c>
      <c r="D187" s="39">
        <v>2519.81</v>
      </c>
      <c r="E187" s="40">
        <v>2269.06</v>
      </c>
      <c r="F187" s="40">
        <v>331.5</v>
      </c>
      <c r="G187" s="40">
        <v>2600.5700000000002</v>
      </c>
      <c r="H187" s="40">
        <f t="shared" si="52"/>
        <v>61.989999999999782</v>
      </c>
      <c r="I187" s="40">
        <f t="shared" si="53"/>
        <v>18.769999999999982</v>
      </c>
      <c r="J187" s="40">
        <f t="shared" si="54"/>
        <v>80.760000000000218</v>
      </c>
      <c r="K187" s="41">
        <f>[1]Оплата!BC186</f>
        <v>-3801.3808999999997</v>
      </c>
      <c r="L187" s="41">
        <f>[1]Оплата!AA186</f>
        <v>0</v>
      </c>
      <c r="M187" s="41">
        <f t="shared" si="68"/>
        <v>383.09819999999866</v>
      </c>
      <c r="N187" s="41">
        <f t="shared" si="69"/>
        <v>42.983299999999957</v>
      </c>
      <c r="O187" s="38">
        <f t="shared" si="50"/>
        <v>426.08149999999864</v>
      </c>
      <c r="P187" s="38"/>
      <c r="Q187" s="41">
        <f t="shared" si="66"/>
        <v>-4227.4623999999985</v>
      </c>
      <c r="R187" s="41">
        <f>[1]Оплата!BD186</f>
        <v>-4227.4623999999985</v>
      </c>
      <c r="S187" s="41" t="str">
        <f t="shared" si="47"/>
        <v/>
      </c>
      <c r="T187" s="41" t="str">
        <f t="shared" si="48"/>
        <v xml:space="preserve">№159а\2 </v>
      </c>
    </row>
    <row r="188" spans="1:20">
      <c r="A188" s="12" t="s">
        <v>168</v>
      </c>
      <c r="B188" s="36">
        <v>100.88</v>
      </c>
      <c r="C188" s="36">
        <v>64.290000000000006</v>
      </c>
      <c r="D188" s="36">
        <v>165.18</v>
      </c>
      <c r="E188" s="9">
        <v>116.14</v>
      </c>
      <c r="F188" s="9">
        <v>84.100000000000009</v>
      </c>
      <c r="G188" s="9">
        <v>200.25</v>
      </c>
      <c r="H188" s="10">
        <f t="shared" si="52"/>
        <v>15.260000000000005</v>
      </c>
      <c r="I188" s="10">
        <f t="shared" si="53"/>
        <v>19.810000000000002</v>
      </c>
      <c r="J188" s="10">
        <f t="shared" si="54"/>
        <v>35.069999999999993</v>
      </c>
      <c r="K188" s="14">
        <f>[1]Оплата!BC187</f>
        <v>-4.855199999999992</v>
      </c>
      <c r="L188" s="14">
        <f>[1]Оплата!AA187</f>
        <v>0</v>
      </c>
      <c r="M188" s="14">
        <f t="shared" si="68"/>
        <v>94.306800000000024</v>
      </c>
      <c r="N188" s="14">
        <f t="shared" si="69"/>
        <v>45.364900000000006</v>
      </c>
      <c r="O188" s="12">
        <f t="shared" si="50"/>
        <v>139.67170000000004</v>
      </c>
      <c r="P188" s="12"/>
      <c r="Q188" s="14">
        <f t="shared" si="66"/>
        <v>-144.52690000000004</v>
      </c>
      <c r="R188" s="41">
        <f>[1]Оплата!BD187</f>
        <v>-144.52690000000004</v>
      </c>
      <c r="S188" s="41" t="str">
        <f t="shared" si="47"/>
        <v/>
      </c>
      <c r="T188" s="14" t="str">
        <f t="shared" si="48"/>
        <v>№160</v>
      </c>
    </row>
    <row r="189" spans="1:20" ht="15.75" thickBot="1">
      <c r="A189" s="38" t="s">
        <v>271</v>
      </c>
      <c r="B189" s="39"/>
      <c r="C189" s="39"/>
      <c r="D189" s="39"/>
      <c r="E189" s="40"/>
      <c r="F189" s="40"/>
      <c r="G189" s="40"/>
      <c r="H189" s="40">
        <f t="shared" ref="H189" si="70">E189-B189</f>
        <v>0</v>
      </c>
      <c r="I189" s="40">
        <f t="shared" ref="I189" si="71">F189-C189</f>
        <v>0</v>
      </c>
      <c r="J189" s="40">
        <f t="shared" ref="J189" si="72">G189-D189</f>
        <v>0</v>
      </c>
      <c r="K189" s="41">
        <f>[1]Оплата!BC188</f>
        <v>-3435.1743999999999</v>
      </c>
      <c r="L189" s="41">
        <f>[1]Оплата!AA188</f>
        <v>3435.17</v>
      </c>
      <c r="M189" s="41">
        <f t="shared" si="68"/>
        <v>0</v>
      </c>
      <c r="N189" s="41">
        <f t="shared" si="69"/>
        <v>0</v>
      </c>
      <c r="O189" s="38">
        <f t="shared" si="50"/>
        <v>0</v>
      </c>
      <c r="P189" s="38"/>
      <c r="Q189" s="41">
        <f t="shared" si="66"/>
        <v>-4.3999999998050043E-3</v>
      </c>
      <c r="R189" s="41">
        <f>[1]Оплата!BD188</f>
        <v>-4.3999999998050043E-3</v>
      </c>
      <c r="S189" s="41" t="str">
        <f t="shared" si="47"/>
        <v/>
      </c>
      <c r="T189" s="41" t="str">
        <f t="shared" si="48"/>
        <v>№161</v>
      </c>
    </row>
    <row r="190" spans="1:20" ht="15.75" thickBot="1">
      <c r="A190" s="12" t="s">
        <v>286</v>
      </c>
      <c r="B190" s="36">
        <v>5641.4830000000002</v>
      </c>
      <c r="C190" s="36">
        <v>3309.2280000000001</v>
      </c>
      <c r="D190" s="37">
        <v>8950.7109999999993</v>
      </c>
      <c r="E190" s="9">
        <v>6084.018</v>
      </c>
      <c r="F190" s="9">
        <v>3628.7930000000001</v>
      </c>
      <c r="G190" s="9">
        <v>9712.8109999999997</v>
      </c>
      <c r="H190" s="10">
        <f>E190-B190</f>
        <v>442.53499999999985</v>
      </c>
      <c r="I190" s="10">
        <f>F190-C190</f>
        <v>319.56500000000005</v>
      </c>
      <c r="J190" s="10">
        <f>G190-D190</f>
        <v>762.10000000000036</v>
      </c>
      <c r="K190" s="14">
        <f>[1]Оплата!BC189</f>
        <v>-3213.3957600000044</v>
      </c>
      <c r="L190" s="14">
        <f>[1]Оплата!AA189</f>
        <v>64.83</v>
      </c>
      <c r="M190" s="14">
        <f t="shared" si="68"/>
        <v>2734.8662999999988</v>
      </c>
      <c r="N190" s="14">
        <f t="shared" si="69"/>
        <v>731.80385000000012</v>
      </c>
      <c r="O190" s="12">
        <f t="shared" ref="O190" si="73">SUM(M190:N190)</f>
        <v>3466.670149999999</v>
      </c>
      <c r="P190" s="12"/>
      <c r="Q190" s="14">
        <f t="shared" si="66"/>
        <v>-6615.2359100000031</v>
      </c>
      <c r="R190" s="41">
        <f>[1]Оплата!BD189</f>
        <v>-6615.2359100000031</v>
      </c>
      <c r="S190" s="41" t="str">
        <f t="shared" si="47"/>
        <v/>
      </c>
      <c r="T190" s="14" t="str">
        <f t="shared" si="48"/>
        <v>№161 3ф</v>
      </c>
    </row>
    <row r="191" spans="1:20">
      <c r="A191" s="38" t="s">
        <v>272</v>
      </c>
      <c r="B191" s="39">
        <v>541.91</v>
      </c>
      <c r="C191" s="39">
        <v>421.93</v>
      </c>
      <c r="D191" s="39">
        <v>963.84</v>
      </c>
      <c r="E191" s="40">
        <v>553.81000000000006</v>
      </c>
      <c r="F191" s="40">
        <v>424.40000000000003</v>
      </c>
      <c r="G191" s="40">
        <v>978.22</v>
      </c>
      <c r="H191" s="40">
        <f t="shared" ref="H191:J191" si="74">E191-B191</f>
        <v>11.900000000000091</v>
      </c>
      <c r="I191" s="40">
        <f t="shared" si="74"/>
        <v>2.4700000000000273</v>
      </c>
      <c r="J191" s="40">
        <f t="shared" si="74"/>
        <v>14.379999999999995</v>
      </c>
      <c r="K191" s="41">
        <f>[1]Оплата!BC190</f>
        <v>2565.8485999999998</v>
      </c>
      <c r="L191" s="41">
        <f>[1]Оплата!AA190</f>
        <v>0</v>
      </c>
      <c r="M191" s="41">
        <f t="shared" si="68"/>
        <v>73.542000000000556</v>
      </c>
      <c r="N191" s="41">
        <f t="shared" si="69"/>
        <v>5.6563000000000629</v>
      </c>
      <c r="O191" s="38">
        <f t="shared" si="50"/>
        <v>79.198300000000614</v>
      </c>
      <c r="P191" s="38"/>
      <c r="Q191" s="41">
        <f t="shared" si="66"/>
        <v>2486.6502999999993</v>
      </c>
      <c r="R191" s="41">
        <f>[1]Оплата!BD190</f>
        <v>2486.6502999999993</v>
      </c>
      <c r="S191" s="41" t="str">
        <f t="shared" si="47"/>
        <v/>
      </c>
      <c r="T191" s="41" t="str">
        <f t="shared" si="48"/>
        <v>№161а</v>
      </c>
    </row>
    <row r="192" spans="1:20">
      <c r="A192" s="12" t="s">
        <v>169</v>
      </c>
      <c r="B192" s="36">
        <v>72.83</v>
      </c>
      <c r="C192" s="36">
        <v>57.09</v>
      </c>
      <c r="D192" s="36">
        <v>129.94</v>
      </c>
      <c r="E192" s="9">
        <v>72.83</v>
      </c>
      <c r="F192" s="9">
        <v>57.09</v>
      </c>
      <c r="G192" s="9">
        <v>129.94</v>
      </c>
      <c r="H192" s="10">
        <f t="shared" si="52"/>
        <v>0</v>
      </c>
      <c r="I192" s="10">
        <f t="shared" si="53"/>
        <v>0</v>
      </c>
      <c r="J192" s="10">
        <f t="shared" si="54"/>
        <v>0</v>
      </c>
      <c r="K192" s="14">
        <f>[1]Оплата!BC191</f>
        <v>36.364300000000242</v>
      </c>
      <c r="L192" s="14">
        <f>[1]Оплата!AA191</f>
        <v>0</v>
      </c>
      <c r="M192" s="14">
        <f t="shared" si="68"/>
        <v>0</v>
      </c>
      <c r="N192" s="14">
        <f t="shared" si="69"/>
        <v>0</v>
      </c>
      <c r="O192" s="12">
        <f t="shared" si="50"/>
        <v>0</v>
      </c>
      <c r="P192" s="12"/>
      <c r="Q192" s="14">
        <f t="shared" si="66"/>
        <v>36.364300000000242</v>
      </c>
      <c r="R192" s="41">
        <f>[1]Оплата!BD191</f>
        <v>36.364300000000242</v>
      </c>
      <c r="S192" s="41" t="str">
        <f t="shared" si="47"/>
        <v/>
      </c>
      <c r="T192" s="14" t="str">
        <f t="shared" si="48"/>
        <v>№162</v>
      </c>
    </row>
    <row r="193" spans="1:20">
      <c r="A193" s="38" t="s">
        <v>170</v>
      </c>
      <c r="B193" s="39">
        <v>3917.2400000000002</v>
      </c>
      <c r="C193" s="39">
        <v>2163.1799999999998</v>
      </c>
      <c r="D193" s="39">
        <v>6080.43</v>
      </c>
      <c r="E193" s="40">
        <v>4086.56</v>
      </c>
      <c r="F193" s="40">
        <v>2281.92</v>
      </c>
      <c r="G193" s="40">
        <v>6368.4800000000005</v>
      </c>
      <c r="H193" s="40">
        <f t="shared" si="52"/>
        <v>169.31999999999971</v>
      </c>
      <c r="I193" s="40">
        <f t="shared" si="53"/>
        <v>118.74000000000024</v>
      </c>
      <c r="J193" s="40">
        <f t="shared" si="54"/>
        <v>288.05000000000018</v>
      </c>
      <c r="K193" s="41">
        <f>[1]Оплата!BC192</f>
        <v>9.0869999999992466</v>
      </c>
      <c r="L193" s="41">
        <f>[1]Оплата!AA192</f>
        <v>1000</v>
      </c>
      <c r="M193" s="41">
        <f t="shared" si="68"/>
        <v>1046.3975999999982</v>
      </c>
      <c r="N193" s="41">
        <f t="shared" si="69"/>
        <v>271.91460000000052</v>
      </c>
      <c r="O193" s="38">
        <f t="shared" si="50"/>
        <v>1318.3121999999987</v>
      </c>
      <c r="P193" s="38"/>
      <c r="Q193" s="41">
        <f t="shared" si="66"/>
        <v>-309.2251999999994</v>
      </c>
      <c r="R193" s="41">
        <f>[1]Оплата!BD192</f>
        <v>-309.2251999999994</v>
      </c>
      <c r="S193" s="41" t="str">
        <f t="shared" si="47"/>
        <v/>
      </c>
      <c r="T193" s="41" t="str">
        <f t="shared" si="48"/>
        <v>№163</v>
      </c>
    </row>
    <row r="194" spans="1:20">
      <c r="A194" s="12" t="s">
        <v>171</v>
      </c>
      <c r="B194" s="36">
        <v>10556.44</v>
      </c>
      <c r="C194" s="36">
        <v>3587.77</v>
      </c>
      <c r="D194" s="36">
        <v>14144.44</v>
      </c>
      <c r="E194" s="9">
        <v>10561.83</v>
      </c>
      <c r="F194" s="9">
        <v>3587.87</v>
      </c>
      <c r="G194" s="9">
        <v>14149.94</v>
      </c>
      <c r="H194" s="10">
        <f t="shared" ref="H194" si="75">E194-B194</f>
        <v>5.3899999999994179</v>
      </c>
      <c r="I194" s="10">
        <f t="shared" ref="I194" si="76">F194-C194</f>
        <v>9.9999999999909051E-2</v>
      </c>
      <c r="J194" s="10">
        <f t="shared" ref="J194" si="77">G194-D194</f>
        <v>5.5</v>
      </c>
      <c r="K194" s="14">
        <f>[1]Оплата!BC193</f>
        <v>-321.21090000000538</v>
      </c>
      <c r="L194" s="14">
        <f>[1]Оплата!AA193</f>
        <v>0</v>
      </c>
      <c r="M194" s="14">
        <f t="shared" si="68"/>
        <v>33.310199999996399</v>
      </c>
      <c r="N194" s="14">
        <f t="shared" si="69"/>
        <v>0.22899999999979173</v>
      </c>
      <c r="O194" s="12">
        <f t="shared" si="50"/>
        <v>33.539199999996193</v>
      </c>
      <c r="P194" s="12"/>
      <c r="Q194" s="14">
        <f t="shared" si="66"/>
        <v>-354.75010000000157</v>
      </c>
      <c r="R194" s="41">
        <f>[1]Оплата!BD193</f>
        <v>-354.75010000000157</v>
      </c>
      <c r="S194" s="41" t="str">
        <f t="shared" si="47"/>
        <v/>
      </c>
      <c r="T194" s="14" t="str">
        <f t="shared" si="48"/>
        <v>№164</v>
      </c>
    </row>
    <row r="195" spans="1:20">
      <c r="A195" s="38" t="s">
        <v>172</v>
      </c>
      <c r="B195" s="39">
        <v>3304.69</v>
      </c>
      <c r="C195" s="39">
        <v>1266.46</v>
      </c>
      <c r="D195" s="39">
        <v>4571.16</v>
      </c>
      <c r="E195" s="40">
        <v>3416.62</v>
      </c>
      <c r="F195" s="40">
        <v>1306.27</v>
      </c>
      <c r="G195" s="40">
        <v>4722.8900000000003</v>
      </c>
      <c r="H195" s="40">
        <f t="shared" si="52"/>
        <v>111.92999999999984</v>
      </c>
      <c r="I195" s="40">
        <f t="shared" si="53"/>
        <v>39.809999999999945</v>
      </c>
      <c r="J195" s="40">
        <f t="shared" si="54"/>
        <v>151.73000000000047</v>
      </c>
      <c r="K195" s="41">
        <f>[1]Оплата!BC194</f>
        <v>-624.62570000000028</v>
      </c>
      <c r="L195" s="41">
        <f>[1]Оплата!AA194</f>
        <v>0</v>
      </c>
      <c r="M195" s="41">
        <f t="shared" si="68"/>
        <v>691.72739999999897</v>
      </c>
      <c r="N195" s="41">
        <f t="shared" si="69"/>
        <v>91.164899999999875</v>
      </c>
      <c r="O195" s="38">
        <f t="shared" si="50"/>
        <v>782.89229999999884</v>
      </c>
      <c r="P195" s="38"/>
      <c r="Q195" s="41">
        <f t="shared" si="66"/>
        <v>-1407.5179999999991</v>
      </c>
      <c r="R195" s="41">
        <f>[1]Оплата!BD194</f>
        <v>-1407.5179999999991</v>
      </c>
      <c r="S195" s="41" t="str">
        <f t="shared" si="47"/>
        <v/>
      </c>
      <c r="T195" s="41" t="str">
        <f t="shared" si="48"/>
        <v>№165</v>
      </c>
    </row>
    <row r="196" spans="1:20">
      <c r="A196" s="12" t="s">
        <v>173</v>
      </c>
      <c r="B196" s="36">
        <v>2494.9</v>
      </c>
      <c r="C196" s="36">
        <v>1402.3500000000001</v>
      </c>
      <c r="D196" s="36">
        <v>3897.27</v>
      </c>
      <c r="E196" s="9">
        <v>2672.81</v>
      </c>
      <c r="F196" s="9">
        <v>1459.8500000000001</v>
      </c>
      <c r="G196" s="9">
        <v>4132.67</v>
      </c>
      <c r="H196" s="10">
        <f t="shared" si="52"/>
        <v>177.90999999999985</v>
      </c>
      <c r="I196" s="10">
        <f t="shared" si="53"/>
        <v>57.5</v>
      </c>
      <c r="J196" s="10">
        <f t="shared" si="54"/>
        <v>235.40000000000009</v>
      </c>
      <c r="K196" s="14">
        <f>[1]Оплата!BC195</f>
        <v>249.94969999999878</v>
      </c>
      <c r="L196" s="14">
        <f>[1]Оплата!AA195</f>
        <v>0</v>
      </c>
      <c r="M196" s="14">
        <f t="shared" si="68"/>
        <v>1099.4837999999991</v>
      </c>
      <c r="N196" s="14">
        <f t="shared" si="69"/>
        <v>131.67500000000001</v>
      </c>
      <c r="O196" s="12">
        <f t="shared" si="50"/>
        <v>1231.158799999999</v>
      </c>
      <c r="P196" s="12"/>
      <c r="Q196" s="14">
        <f t="shared" si="66"/>
        <v>-981.20910000000026</v>
      </c>
      <c r="R196" s="41">
        <f>[1]Оплата!BD195</f>
        <v>-981.20910000000026</v>
      </c>
      <c r="S196" s="41" t="str">
        <f t="shared" si="47"/>
        <v/>
      </c>
      <c r="T196" s="14" t="str">
        <f t="shared" si="48"/>
        <v>№166</v>
      </c>
    </row>
    <row r="197" spans="1:20">
      <c r="A197" s="38" t="s">
        <v>174</v>
      </c>
      <c r="B197" s="39">
        <v>5832.55</v>
      </c>
      <c r="C197" s="39">
        <v>2437.79</v>
      </c>
      <c r="D197" s="39">
        <v>8270.35</v>
      </c>
      <c r="E197" s="40">
        <v>6052.63</v>
      </c>
      <c r="F197" s="40">
        <v>2517.19</v>
      </c>
      <c r="G197" s="40">
        <v>8569.83</v>
      </c>
      <c r="H197" s="40">
        <f t="shared" si="52"/>
        <v>220.07999999999993</v>
      </c>
      <c r="I197" s="40">
        <f t="shared" si="53"/>
        <v>79.400000000000091</v>
      </c>
      <c r="J197" s="40">
        <f t="shared" si="54"/>
        <v>299.47999999999956</v>
      </c>
      <c r="K197" s="41">
        <f>[1]Оплата!BC196</f>
        <v>-977.06070000000045</v>
      </c>
      <c r="L197" s="41">
        <f>[1]Оплата!AA196</f>
        <v>0</v>
      </c>
      <c r="M197" s="41">
        <f t="shared" si="68"/>
        <v>1360.0943999999995</v>
      </c>
      <c r="N197" s="41">
        <f t="shared" si="69"/>
        <v>181.82600000000022</v>
      </c>
      <c r="O197" s="38">
        <f t="shared" si="50"/>
        <v>1541.9203999999997</v>
      </c>
      <c r="P197" s="38"/>
      <c r="Q197" s="41">
        <f t="shared" si="66"/>
        <v>-2518.9811</v>
      </c>
      <c r="R197" s="41">
        <f>[1]Оплата!BD196</f>
        <v>-2518.9811</v>
      </c>
      <c r="S197" s="41" t="str">
        <f t="shared" si="47"/>
        <v/>
      </c>
      <c r="T197" s="41" t="str">
        <f t="shared" si="48"/>
        <v>№167</v>
      </c>
    </row>
    <row r="198" spans="1:20">
      <c r="A198" s="12" t="s">
        <v>175</v>
      </c>
      <c r="B198" s="36">
        <v>10510.210000000001</v>
      </c>
      <c r="C198" s="36">
        <v>5922.33</v>
      </c>
      <c r="D198" s="36">
        <v>16432.55</v>
      </c>
      <c r="E198" s="9">
        <v>10510.210000000001</v>
      </c>
      <c r="F198" s="9">
        <v>5922.33</v>
      </c>
      <c r="G198" s="9">
        <v>16432.55</v>
      </c>
      <c r="H198" s="10">
        <f t="shared" si="52"/>
        <v>0</v>
      </c>
      <c r="I198" s="10">
        <f t="shared" si="53"/>
        <v>0</v>
      </c>
      <c r="J198" s="10">
        <f t="shared" si="54"/>
        <v>0</v>
      </c>
      <c r="K198" s="14">
        <f>[1]Оплата!BC197</f>
        <v>26.32629999999569</v>
      </c>
      <c r="L198" s="14">
        <f>[1]Оплата!AA197</f>
        <v>0</v>
      </c>
      <c r="M198" s="14">
        <f t="shared" si="68"/>
        <v>0</v>
      </c>
      <c r="N198" s="14">
        <f t="shared" si="69"/>
        <v>0</v>
      </c>
      <c r="O198" s="12">
        <f t="shared" si="50"/>
        <v>0</v>
      </c>
      <c r="P198" s="12"/>
      <c r="Q198" s="14">
        <f t="shared" si="66"/>
        <v>26.32629999999569</v>
      </c>
      <c r="R198" s="41">
        <f>[1]Оплата!BD197</f>
        <v>26.32629999999569</v>
      </c>
      <c r="S198" s="41" t="str">
        <f t="shared" si="47"/>
        <v/>
      </c>
      <c r="T198" s="14" t="str">
        <f t="shared" si="48"/>
        <v>№168</v>
      </c>
    </row>
    <row r="199" spans="1:20">
      <c r="A199" s="38" t="s">
        <v>176</v>
      </c>
      <c r="B199" s="39">
        <v>841.49</v>
      </c>
      <c r="C199" s="39">
        <v>269.34000000000003</v>
      </c>
      <c r="D199" s="39">
        <v>1110.8399999999999</v>
      </c>
      <c r="E199" s="40">
        <v>871.53</v>
      </c>
      <c r="F199" s="40">
        <v>285.66000000000003</v>
      </c>
      <c r="G199" s="40">
        <v>1157.2</v>
      </c>
      <c r="H199" s="40">
        <f t="shared" si="52"/>
        <v>30.039999999999964</v>
      </c>
      <c r="I199" s="40">
        <f t="shared" si="53"/>
        <v>16.319999999999993</v>
      </c>
      <c r="J199" s="40">
        <f t="shared" si="54"/>
        <v>46.360000000000127</v>
      </c>
      <c r="K199" s="41">
        <f>[1]Оплата!BC198</f>
        <v>5365.4374999999991</v>
      </c>
      <c r="L199" s="41">
        <f>[1]Оплата!AA198</f>
        <v>0</v>
      </c>
      <c r="M199" s="41">
        <f t="shared" si="68"/>
        <v>185.64719999999977</v>
      </c>
      <c r="N199" s="41">
        <f t="shared" si="69"/>
        <v>37.372799999999984</v>
      </c>
      <c r="O199" s="38">
        <f t="shared" si="50"/>
        <v>223.01999999999975</v>
      </c>
      <c r="P199" s="38"/>
      <c r="Q199" s="41">
        <f t="shared" si="66"/>
        <v>5142.4174999999996</v>
      </c>
      <c r="R199" s="41">
        <f>[1]Оплата!BD198</f>
        <v>5142.4174999999996</v>
      </c>
      <c r="S199" s="41" t="str">
        <f t="shared" si="47"/>
        <v/>
      </c>
      <c r="T199" s="41" t="str">
        <f t="shared" si="48"/>
        <v>№169</v>
      </c>
    </row>
    <row r="200" spans="1:20">
      <c r="A200" s="12" t="s">
        <v>177</v>
      </c>
      <c r="B200" s="36">
        <v>3668.8</v>
      </c>
      <c r="C200" s="36">
        <v>2225.6</v>
      </c>
      <c r="D200" s="36">
        <v>5894.4000000000005</v>
      </c>
      <c r="E200" s="9">
        <v>3972.85</v>
      </c>
      <c r="F200" s="9">
        <v>2437.7600000000002</v>
      </c>
      <c r="G200" s="9">
        <v>6410.63</v>
      </c>
      <c r="H200" s="10">
        <f t="shared" si="52"/>
        <v>304.04999999999973</v>
      </c>
      <c r="I200" s="10">
        <f t="shared" si="53"/>
        <v>212.16000000000031</v>
      </c>
      <c r="J200" s="10">
        <f t="shared" si="54"/>
        <v>516.22999999999956</v>
      </c>
      <c r="K200" s="14">
        <f>[1]Оплата!BC199</f>
        <v>-2023.2219</v>
      </c>
      <c r="L200" s="14">
        <f>[1]Оплата!AA199</f>
        <v>3000</v>
      </c>
      <c r="M200" s="14">
        <f t="shared" si="68"/>
        <v>1879.0289999999982</v>
      </c>
      <c r="N200" s="14">
        <f t="shared" si="69"/>
        <v>485.8464000000007</v>
      </c>
      <c r="O200" s="12">
        <f t="shared" si="50"/>
        <v>2364.875399999999</v>
      </c>
      <c r="P200" s="12"/>
      <c r="Q200" s="14">
        <f t="shared" si="66"/>
        <v>-1388.0972999999994</v>
      </c>
      <c r="R200" s="41">
        <f>[1]Оплата!BD199</f>
        <v>-1388.0972999999994</v>
      </c>
      <c r="S200" s="41" t="str">
        <f t="shared" si="47"/>
        <v/>
      </c>
      <c r="T200" s="14" t="str">
        <f t="shared" si="48"/>
        <v>№170</v>
      </c>
    </row>
    <row r="201" spans="1:20">
      <c r="A201" s="38" t="s">
        <v>178</v>
      </c>
      <c r="B201" s="39">
        <v>9387.8700000000008</v>
      </c>
      <c r="C201" s="39">
        <v>2851.73</v>
      </c>
      <c r="D201" s="39">
        <v>12239.61</v>
      </c>
      <c r="E201" s="40">
        <v>9858.66</v>
      </c>
      <c r="F201" s="40">
        <v>3052.57</v>
      </c>
      <c r="G201" s="40">
        <v>12911.23</v>
      </c>
      <c r="H201" s="40">
        <f t="shared" si="52"/>
        <v>470.78999999999905</v>
      </c>
      <c r="I201" s="40">
        <f t="shared" si="53"/>
        <v>200.84000000000015</v>
      </c>
      <c r="J201" s="40">
        <f t="shared" si="54"/>
        <v>671.61999999999898</v>
      </c>
      <c r="K201" s="41">
        <f>[1]Оплата!BC200</f>
        <v>860.52379999999744</v>
      </c>
      <c r="L201" s="41">
        <f>[1]Оплата!AA200</f>
        <v>0</v>
      </c>
      <c r="M201" s="41">
        <f t="shared" si="68"/>
        <v>2909.482199999994</v>
      </c>
      <c r="N201" s="41">
        <f t="shared" si="69"/>
        <v>459.92360000000036</v>
      </c>
      <c r="O201" s="38">
        <f t="shared" si="50"/>
        <v>3369.4057999999945</v>
      </c>
      <c r="P201" s="38"/>
      <c r="Q201" s="41">
        <f t="shared" si="66"/>
        <v>-2508.8819999999969</v>
      </c>
      <c r="R201" s="41">
        <f>[1]Оплата!BD200</f>
        <v>-2508.8819999999969</v>
      </c>
      <c r="S201" s="41" t="str">
        <f t="shared" si="47"/>
        <v/>
      </c>
      <c r="T201" s="41" t="str">
        <f t="shared" si="48"/>
        <v>№171</v>
      </c>
    </row>
    <row r="202" spans="1:20">
      <c r="A202" s="12" t="s">
        <v>179</v>
      </c>
      <c r="B202" s="36">
        <v>1688.77</v>
      </c>
      <c r="C202" s="36">
        <v>461.15000000000003</v>
      </c>
      <c r="D202" s="36">
        <v>2149.9299999999998</v>
      </c>
      <c r="E202" s="9">
        <v>1759.13</v>
      </c>
      <c r="F202" s="9">
        <v>476.52</v>
      </c>
      <c r="G202" s="9">
        <v>2235.65</v>
      </c>
      <c r="H202" s="10">
        <f t="shared" si="52"/>
        <v>70.360000000000127</v>
      </c>
      <c r="I202" s="10">
        <f t="shared" si="53"/>
        <v>15.369999999999948</v>
      </c>
      <c r="J202" s="10">
        <f t="shared" si="54"/>
        <v>85.720000000000255</v>
      </c>
      <c r="K202" s="14">
        <f>[1]Оплата!BC201</f>
        <v>293.92180000000042</v>
      </c>
      <c r="L202" s="14">
        <f>[1]Оплата!AA201</f>
        <v>0</v>
      </c>
      <c r="M202" s="14">
        <f t="shared" si="68"/>
        <v>434.82480000000078</v>
      </c>
      <c r="N202" s="14">
        <f t="shared" si="69"/>
        <v>35.197299999999878</v>
      </c>
      <c r="O202" s="12">
        <f t="shared" si="50"/>
        <v>470.02210000000065</v>
      </c>
      <c r="P202" s="12"/>
      <c r="Q202" s="14">
        <f t="shared" si="66"/>
        <v>-176.10030000000023</v>
      </c>
      <c r="R202" s="41">
        <f>[1]Оплата!BD201</f>
        <v>-176.10030000000023</v>
      </c>
      <c r="S202" s="41" t="str">
        <f t="shared" ref="S202:S265" si="78">IF(Q202=R202,"",1)</f>
        <v/>
      </c>
      <c r="T202" s="14" t="str">
        <f t="shared" ref="T202:T265" si="79">A202</f>
        <v>№172</v>
      </c>
    </row>
    <row r="203" spans="1:20">
      <c r="A203" s="38" t="s">
        <v>180</v>
      </c>
      <c r="B203" s="39">
        <v>10039.290000000001</v>
      </c>
      <c r="C203" s="39">
        <v>6196.8</v>
      </c>
      <c r="D203" s="39">
        <v>16236.18</v>
      </c>
      <c r="E203" s="40">
        <v>10182.41</v>
      </c>
      <c r="F203" s="40">
        <v>6214.82</v>
      </c>
      <c r="G203" s="40">
        <v>16397.32</v>
      </c>
      <c r="H203" s="40">
        <f>E203-B203</f>
        <v>143.11999999999898</v>
      </c>
      <c r="I203" s="40">
        <f>F203-C203</f>
        <v>18.019999999999527</v>
      </c>
      <c r="J203" s="40">
        <f>G203-D203</f>
        <v>161.13999999999942</v>
      </c>
      <c r="K203" s="41">
        <f>[1]Оплата!BC202</f>
        <v>-152.43480000000881</v>
      </c>
      <c r="L203" s="41">
        <f>[1]Оплата!AA202</f>
        <v>0</v>
      </c>
      <c r="M203" s="41">
        <f t="shared" si="68"/>
        <v>884.4815999999937</v>
      </c>
      <c r="N203" s="41">
        <f t="shared" si="69"/>
        <v>41.265799999998919</v>
      </c>
      <c r="O203" s="38">
        <f t="shared" si="50"/>
        <v>925.74739999999258</v>
      </c>
      <c r="P203" s="38"/>
      <c r="Q203" s="41">
        <f t="shared" si="66"/>
        <v>-1078.1822000000013</v>
      </c>
      <c r="R203" s="41">
        <f>[1]Оплата!BD202</f>
        <v>-1078.1822000000013</v>
      </c>
      <c r="S203" s="41" t="str">
        <f t="shared" si="78"/>
        <v/>
      </c>
      <c r="T203" s="41" t="str">
        <f t="shared" si="79"/>
        <v xml:space="preserve">№173 </v>
      </c>
    </row>
    <row r="204" spans="1:20">
      <c r="A204" s="12" t="s">
        <v>181</v>
      </c>
      <c r="B204" s="36">
        <v>2272.21</v>
      </c>
      <c r="C204" s="36">
        <v>1284.22</v>
      </c>
      <c r="D204" s="36">
        <v>3556.4500000000003</v>
      </c>
      <c r="E204" s="9">
        <v>2526.88</v>
      </c>
      <c r="F204" s="9">
        <v>1379.3</v>
      </c>
      <c r="G204" s="9">
        <v>3906.21</v>
      </c>
      <c r="H204" s="10">
        <f t="shared" ref="H204:H267" si="80">E204-B204</f>
        <v>254.67000000000007</v>
      </c>
      <c r="I204" s="10">
        <f t="shared" ref="I204:I267" si="81">F204-C204</f>
        <v>95.079999999999927</v>
      </c>
      <c r="J204" s="10">
        <f t="shared" ref="J204:J267" si="82">G204-D204</f>
        <v>349.75999999999976</v>
      </c>
      <c r="K204" s="14">
        <f>[1]Оплата!BC203</f>
        <v>203.93979999999971</v>
      </c>
      <c r="L204" s="14">
        <f>[1]Оплата!AA203</f>
        <v>2000</v>
      </c>
      <c r="M204" s="14">
        <f t="shared" si="68"/>
        <v>1573.8606000000004</v>
      </c>
      <c r="N204" s="14">
        <f t="shared" si="69"/>
        <v>217.73319999999984</v>
      </c>
      <c r="O204" s="12">
        <f t="shared" ref="O204:O267" si="83">SUM(M204:N204)</f>
        <v>1791.5938000000003</v>
      </c>
      <c r="P204" s="12"/>
      <c r="Q204" s="14">
        <f t="shared" ref="Q204:Q235" si="84">K204-O204+L204+P204</f>
        <v>412.34599999999932</v>
      </c>
      <c r="R204" s="41">
        <f>[1]Оплата!BD203</f>
        <v>412.34599999999932</v>
      </c>
      <c r="S204" s="41" t="str">
        <f t="shared" si="78"/>
        <v/>
      </c>
      <c r="T204" s="14" t="str">
        <f t="shared" si="79"/>
        <v xml:space="preserve">№174 </v>
      </c>
    </row>
    <row r="205" spans="1:20">
      <c r="A205" s="38" t="s">
        <v>182</v>
      </c>
      <c r="B205" s="39">
        <v>3367.91</v>
      </c>
      <c r="C205" s="39">
        <v>1354.5</v>
      </c>
      <c r="D205" s="39">
        <v>4722.41</v>
      </c>
      <c r="E205" s="40">
        <v>3569.5</v>
      </c>
      <c r="F205" s="40">
        <v>1467.29</v>
      </c>
      <c r="G205" s="40">
        <v>5036.8</v>
      </c>
      <c r="H205" s="40">
        <f t="shared" si="80"/>
        <v>201.59000000000015</v>
      </c>
      <c r="I205" s="40">
        <f t="shared" si="81"/>
        <v>112.78999999999996</v>
      </c>
      <c r="J205" s="40">
        <f t="shared" si="82"/>
        <v>314.39000000000033</v>
      </c>
      <c r="K205" s="41">
        <f>[1]Оплата!BC204</f>
        <v>2490.312899999999</v>
      </c>
      <c r="L205" s="41">
        <f>[1]Оплата!AA204</f>
        <v>0</v>
      </c>
      <c r="M205" s="41">
        <f t="shared" si="68"/>
        <v>1245.8262000000009</v>
      </c>
      <c r="N205" s="41">
        <f t="shared" si="69"/>
        <v>258.28909999999991</v>
      </c>
      <c r="O205" s="38">
        <f t="shared" si="83"/>
        <v>1504.1153000000008</v>
      </c>
      <c r="P205" s="38"/>
      <c r="Q205" s="41">
        <f t="shared" si="84"/>
        <v>986.19759999999815</v>
      </c>
      <c r="R205" s="41">
        <f>[1]Оплата!BD204</f>
        <v>986.19759999999815</v>
      </c>
      <c r="S205" s="41" t="str">
        <f t="shared" si="78"/>
        <v/>
      </c>
      <c r="T205" s="41" t="str">
        <f t="shared" si="79"/>
        <v xml:space="preserve">№175 </v>
      </c>
    </row>
    <row r="206" spans="1:20">
      <c r="A206" s="12" t="s">
        <v>183</v>
      </c>
      <c r="B206" s="36">
        <v>684.98</v>
      </c>
      <c r="C206" s="36">
        <v>342.90000000000003</v>
      </c>
      <c r="D206" s="36">
        <v>1027.8900000000001</v>
      </c>
      <c r="E206" s="9">
        <v>686.11</v>
      </c>
      <c r="F206" s="9">
        <v>342.90000000000003</v>
      </c>
      <c r="G206" s="9">
        <v>1029.02</v>
      </c>
      <c r="H206" s="10">
        <f t="shared" si="80"/>
        <v>1.1299999999999955</v>
      </c>
      <c r="I206" s="10">
        <f t="shared" si="81"/>
        <v>0</v>
      </c>
      <c r="J206" s="10">
        <f t="shared" si="82"/>
        <v>1.1299999999998818</v>
      </c>
      <c r="K206" s="14">
        <f>[1]Оплата!BC205</f>
        <v>15153.862600000002</v>
      </c>
      <c r="L206" s="14">
        <f>[1]Оплата!AA205</f>
        <v>0</v>
      </c>
      <c r="M206" s="14">
        <f t="shared" si="68"/>
        <v>6.9833999999999712</v>
      </c>
      <c r="N206" s="14">
        <f t="shared" si="69"/>
        <v>0</v>
      </c>
      <c r="O206" s="12">
        <f t="shared" si="83"/>
        <v>6.9833999999999712</v>
      </c>
      <c r="P206" s="12"/>
      <c r="Q206" s="14">
        <f t="shared" si="84"/>
        <v>15146.879200000003</v>
      </c>
      <c r="R206" s="41">
        <f>[1]Оплата!BD205</f>
        <v>15146.879200000003</v>
      </c>
      <c r="S206" s="41" t="str">
        <f t="shared" si="78"/>
        <v/>
      </c>
      <c r="T206" s="14" t="str">
        <f t="shared" si="79"/>
        <v xml:space="preserve">№176\1 </v>
      </c>
    </row>
    <row r="207" spans="1:20">
      <c r="A207" s="38" t="s">
        <v>184</v>
      </c>
      <c r="B207" s="39">
        <v>3314.1</v>
      </c>
      <c r="C207" s="39">
        <v>1832.6000000000001</v>
      </c>
      <c r="D207" s="39">
        <v>5146.71</v>
      </c>
      <c r="E207" s="40">
        <v>3431.2000000000003</v>
      </c>
      <c r="F207" s="40">
        <v>1902.81</v>
      </c>
      <c r="G207" s="40">
        <v>5334.02</v>
      </c>
      <c r="H207" s="40">
        <f t="shared" si="80"/>
        <v>117.10000000000036</v>
      </c>
      <c r="I207" s="40">
        <f t="shared" si="81"/>
        <v>70.209999999999809</v>
      </c>
      <c r="J207" s="40">
        <f t="shared" si="82"/>
        <v>187.3100000000004</v>
      </c>
      <c r="K207" s="41">
        <f>[1]Оплата!BC206</f>
        <v>-14106.508400000002</v>
      </c>
      <c r="L207" s="41">
        <f>[1]Оплата!AA206</f>
        <v>0</v>
      </c>
      <c r="M207" s="41">
        <f t="shared" si="68"/>
        <v>723.67800000000227</v>
      </c>
      <c r="N207" s="41">
        <f t="shared" si="69"/>
        <v>160.78089999999958</v>
      </c>
      <c r="O207" s="38">
        <f t="shared" si="83"/>
        <v>884.4589000000019</v>
      </c>
      <c r="P207" s="38"/>
      <c r="Q207" s="41">
        <f t="shared" si="84"/>
        <v>-14990.967300000004</v>
      </c>
      <c r="R207" s="41">
        <f>[1]Оплата!BD206</f>
        <v>-14990.967300000004</v>
      </c>
      <c r="S207" s="41" t="str">
        <f t="shared" si="78"/>
        <v/>
      </c>
      <c r="T207" s="41" t="str">
        <f t="shared" si="79"/>
        <v xml:space="preserve">№176\2 </v>
      </c>
    </row>
    <row r="208" spans="1:20">
      <c r="A208" s="12" t="s">
        <v>185</v>
      </c>
      <c r="B208" s="36">
        <v>4300.91</v>
      </c>
      <c r="C208" s="36">
        <v>1174.1600000000001</v>
      </c>
      <c r="D208" s="36">
        <v>5475.08</v>
      </c>
      <c r="E208" s="9">
        <v>4395.74</v>
      </c>
      <c r="F208" s="9">
        <v>1201.3500000000001</v>
      </c>
      <c r="G208" s="9">
        <v>5597.1</v>
      </c>
      <c r="H208" s="10">
        <f t="shared" si="80"/>
        <v>94.829999999999927</v>
      </c>
      <c r="I208" s="10">
        <f t="shared" si="81"/>
        <v>27.190000000000055</v>
      </c>
      <c r="J208" s="10">
        <f t="shared" si="82"/>
        <v>122.02000000000044</v>
      </c>
      <c r="K208" s="14">
        <f>[1]Оплата!BC207</f>
        <v>-397.99949999999876</v>
      </c>
      <c r="L208" s="14">
        <f>[1]Оплата!AA207</f>
        <v>0</v>
      </c>
      <c r="M208" s="14">
        <f t="shared" si="68"/>
        <v>586.04939999999954</v>
      </c>
      <c r="N208" s="14">
        <f t="shared" si="69"/>
        <v>62.265100000000125</v>
      </c>
      <c r="O208" s="12">
        <f t="shared" si="83"/>
        <v>648.31449999999961</v>
      </c>
      <c r="P208" s="12"/>
      <c r="Q208" s="14">
        <f t="shared" si="84"/>
        <v>-1046.3139999999985</v>
      </c>
      <c r="R208" s="41">
        <f>[1]Оплата!BD207</f>
        <v>-1046.3139999999985</v>
      </c>
      <c r="S208" s="41" t="str">
        <f t="shared" si="78"/>
        <v/>
      </c>
      <c r="T208" s="14" t="str">
        <f t="shared" si="79"/>
        <v xml:space="preserve">№177 </v>
      </c>
    </row>
    <row r="209" spans="1:20">
      <c r="A209" s="38" t="s">
        <v>186</v>
      </c>
      <c r="B209" s="39">
        <v>2015.89</v>
      </c>
      <c r="C209" s="39">
        <v>1214.78</v>
      </c>
      <c r="D209" s="39">
        <v>3230.6800000000003</v>
      </c>
      <c r="E209" s="40">
        <v>2123.35</v>
      </c>
      <c r="F209" s="40">
        <v>1308.1100000000001</v>
      </c>
      <c r="G209" s="40">
        <v>3431.4700000000003</v>
      </c>
      <c r="H209" s="40">
        <f t="shared" si="80"/>
        <v>107.45999999999981</v>
      </c>
      <c r="I209" s="40">
        <f t="shared" si="81"/>
        <v>93.330000000000155</v>
      </c>
      <c r="J209" s="40">
        <f t="shared" si="82"/>
        <v>200.78999999999996</v>
      </c>
      <c r="K209" s="41">
        <f>[1]Оплата!BC208</f>
        <v>-1172.8252000000005</v>
      </c>
      <c r="L209" s="41">
        <f>[1]Оплата!AA208</f>
        <v>0</v>
      </c>
      <c r="M209" s="41">
        <f t="shared" si="68"/>
        <v>664.10279999999875</v>
      </c>
      <c r="N209" s="41">
        <f t="shared" si="69"/>
        <v>213.72570000000036</v>
      </c>
      <c r="O209" s="38">
        <f>SUM(M209:N209)</f>
        <v>877.82849999999917</v>
      </c>
      <c r="P209" s="38"/>
      <c r="Q209" s="41">
        <f t="shared" si="84"/>
        <v>-2050.6536999999998</v>
      </c>
      <c r="R209" s="41">
        <f>[1]Оплата!BD208</f>
        <v>-2050.6536999999998</v>
      </c>
      <c r="S209" s="41" t="str">
        <f t="shared" si="78"/>
        <v/>
      </c>
      <c r="T209" s="41" t="str">
        <f t="shared" si="79"/>
        <v xml:space="preserve">№178 </v>
      </c>
    </row>
    <row r="210" spans="1:20">
      <c r="A210" s="12" t="s">
        <v>187</v>
      </c>
      <c r="B210" s="36">
        <v>1839.95</v>
      </c>
      <c r="C210" s="36">
        <v>1381.95</v>
      </c>
      <c r="D210" s="36">
        <v>3221.9700000000003</v>
      </c>
      <c r="E210" s="9">
        <v>1901.73</v>
      </c>
      <c r="F210" s="9">
        <v>1431.46</v>
      </c>
      <c r="G210" s="9">
        <v>3333.26</v>
      </c>
      <c r="H210" s="10">
        <f t="shared" si="80"/>
        <v>61.779999999999973</v>
      </c>
      <c r="I210" s="10">
        <f t="shared" si="81"/>
        <v>49.509999999999991</v>
      </c>
      <c r="J210" s="10">
        <f t="shared" si="82"/>
        <v>111.28999999999996</v>
      </c>
      <c r="K210" s="14">
        <f>[1]Оплата!BC209</f>
        <v>-578.23160000000087</v>
      </c>
      <c r="L210" s="14">
        <f>[1]Оплата!AA209</f>
        <v>0</v>
      </c>
      <c r="M210" s="14">
        <f t="shared" si="68"/>
        <v>381.8003999999998</v>
      </c>
      <c r="N210" s="14">
        <f t="shared" si="69"/>
        <v>113.37789999999998</v>
      </c>
      <c r="O210" s="12">
        <f t="shared" si="83"/>
        <v>495.17829999999981</v>
      </c>
      <c r="P210" s="12"/>
      <c r="Q210" s="14">
        <f t="shared" si="84"/>
        <v>-1073.4099000000006</v>
      </c>
      <c r="R210" s="41">
        <f>[1]Оплата!BD209</f>
        <v>-1073.4099000000006</v>
      </c>
      <c r="S210" s="41" t="str">
        <f t="shared" si="78"/>
        <v/>
      </c>
      <c r="T210" s="14" t="str">
        <f t="shared" si="79"/>
        <v xml:space="preserve">№179 </v>
      </c>
    </row>
    <row r="211" spans="1:20">
      <c r="A211" s="38" t="s">
        <v>188</v>
      </c>
      <c r="B211" s="39">
        <v>10626.34</v>
      </c>
      <c r="C211" s="39">
        <v>5347.41</v>
      </c>
      <c r="D211" s="39">
        <v>15973.75</v>
      </c>
      <c r="E211" s="40">
        <v>10792.56</v>
      </c>
      <c r="F211" s="40">
        <v>5465.64</v>
      </c>
      <c r="G211" s="40">
        <v>16258.210000000001</v>
      </c>
      <c r="H211" s="40">
        <f t="shared" si="80"/>
        <v>166.21999999999935</v>
      </c>
      <c r="I211" s="40">
        <f t="shared" si="81"/>
        <v>118.23000000000047</v>
      </c>
      <c r="J211" s="40">
        <f t="shared" si="82"/>
        <v>284.46000000000095</v>
      </c>
      <c r="K211" s="41">
        <f>[1]Оплата!BC210</f>
        <v>-207.21740000000045</v>
      </c>
      <c r="L211" s="41">
        <f>[1]Оплата!AA210</f>
        <v>0</v>
      </c>
      <c r="M211" s="41">
        <f t="shared" si="68"/>
        <v>1027.239599999996</v>
      </c>
      <c r="N211" s="41">
        <f t="shared" si="69"/>
        <v>270.74670000000111</v>
      </c>
      <c r="O211" s="38">
        <f t="shared" si="83"/>
        <v>1297.9862999999971</v>
      </c>
      <c r="P211" s="38"/>
      <c r="Q211" s="41">
        <f t="shared" si="84"/>
        <v>-1505.2036999999975</v>
      </c>
      <c r="R211" s="41">
        <f>[1]Оплата!BD210</f>
        <v>-1505.2036999999975</v>
      </c>
      <c r="S211" s="41" t="str">
        <f t="shared" si="78"/>
        <v/>
      </c>
      <c r="T211" s="41" t="str">
        <f t="shared" si="79"/>
        <v xml:space="preserve">№180 </v>
      </c>
    </row>
    <row r="212" spans="1:20">
      <c r="A212" s="12" t="s">
        <v>189</v>
      </c>
      <c r="B212" s="36">
        <v>2020.51</v>
      </c>
      <c r="C212" s="36">
        <v>4401.09</v>
      </c>
      <c r="D212" s="36">
        <v>6421.66</v>
      </c>
      <c r="E212" s="9">
        <v>2141.19</v>
      </c>
      <c r="F212" s="9">
        <v>4461.76</v>
      </c>
      <c r="G212" s="9">
        <v>6603.01</v>
      </c>
      <c r="H212" s="10">
        <f t="shared" si="80"/>
        <v>120.68000000000006</v>
      </c>
      <c r="I212" s="10">
        <f t="shared" si="81"/>
        <v>60.670000000000073</v>
      </c>
      <c r="J212" s="10">
        <f t="shared" si="82"/>
        <v>181.35000000000036</v>
      </c>
      <c r="K212" s="14">
        <f>[1]Оплата!BC211</f>
        <v>2930.4923999999996</v>
      </c>
      <c r="L212" s="14">
        <f>[1]Оплата!AA211</f>
        <v>0</v>
      </c>
      <c r="M212" s="14">
        <f t="shared" si="68"/>
        <v>745.80240000000038</v>
      </c>
      <c r="N212" s="14">
        <f t="shared" si="69"/>
        <v>138.93430000000018</v>
      </c>
      <c r="O212" s="12">
        <f t="shared" si="83"/>
        <v>884.73670000000061</v>
      </c>
      <c r="P212" s="12"/>
      <c r="Q212" s="14">
        <f t="shared" si="84"/>
        <v>2045.755699999999</v>
      </c>
      <c r="R212" s="41">
        <f>[1]Оплата!BD211</f>
        <v>2045.755699999999</v>
      </c>
      <c r="S212" s="41" t="str">
        <f t="shared" si="78"/>
        <v/>
      </c>
      <c r="T212" s="14" t="str">
        <f t="shared" si="79"/>
        <v xml:space="preserve">№181 </v>
      </c>
    </row>
    <row r="213" spans="1:20">
      <c r="A213" s="38" t="s">
        <v>190</v>
      </c>
      <c r="B213" s="39">
        <v>34438.32</v>
      </c>
      <c r="C213" s="39">
        <v>41412.160000000003</v>
      </c>
      <c r="D213" s="39">
        <v>75850.62</v>
      </c>
      <c r="E213" s="40">
        <v>34438.32</v>
      </c>
      <c r="F213" s="40">
        <v>41412.160000000003</v>
      </c>
      <c r="G213" s="40">
        <v>75850.62</v>
      </c>
      <c r="H213" s="40">
        <f t="shared" si="80"/>
        <v>0</v>
      </c>
      <c r="I213" s="40">
        <f t="shared" si="81"/>
        <v>0</v>
      </c>
      <c r="J213" s="40">
        <f t="shared" si="82"/>
        <v>0</v>
      </c>
      <c r="K213" s="41">
        <f>[1]Оплата!BC212</f>
        <v>112.10859999997979</v>
      </c>
      <c r="L213" s="41">
        <f>[1]Оплата!AA212</f>
        <v>0</v>
      </c>
      <c r="M213" s="41">
        <f t="shared" si="68"/>
        <v>0</v>
      </c>
      <c r="N213" s="41">
        <f t="shared" si="69"/>
        <v>0</v>
      </c>
      <c r="O213" s="38">
        <f t="shared" si="83"/>
        <v>0</v>
      </c>
      <c r="P213" s="38"/>
      <c r="Q213" s="41">
        <f t="shared" si="84"/>
        <v>112.10859999997979</v>
      </c>
      <c r="R213" s="41">
        <f>[1]Оплата!BD212</f>
        <v>112.10859999997979</v>
      </c>
      <c r="S213" s="41" t="str">
        <f t="shared" si="78"/>
        <v/>
      </c>
      <c r="T213" s="41" t="str">
        <f t="shared" si="79"/>
        <v xml:space="preserve">№182 </v>
      </c>
    </row>
    <row r="214" spans="1:20">
      <c r="A214" s="12" t="s">
        <v>191</v>
      </c>
      <c r="B214" s="36">
        <v>235.99</v>
      </c>
      <c r="C214" s="36">
        <v>187.14000000000001</v>
      </c>
      <c r="D214" s="36">
        <v>423.14</v>
      </c>
      <c r="E214" s="9">
        <v>399.2</v>
      </c>
      <c r="F214" s="9">
        <v>235.02</v>
      </c>
      <c r="G214" s="9">
        <v>634.23</v>
      </c>
      <c r="H214" s="10">
        <f t="shared" ref="H214" si="85">E214-B214</f>
        <v>163.20999999999998</v>
      </c>
      <c r="I214" s="10">
        <f t="shared" ref="I214" si="86">F214-C214</f>
        <v>47.879999999999995</v>
      </c>
      <c r="J214" s="10">
        <f t="shared" ref="J214" si="87">G214-D214</f>
        <v>211.09000000000003</v>
      </c>
      <c r="K214" s="14">
        <f>[1]Оплата!BC213</f>
        <v>1911.1128999999996</v>
      </c>
      <c r="L214" s="14">
        <f>[1]Оплата!AA213</f>
        <v>0</v>
      </c>
      <c r="M214" s="14">
        <f t="shared" si="68"/>
        <v>1008.6377999999999</v>
      </c>
      <c r="N214" s="14">
        <f t="shared" si="69"/>
        <v>109.64519999999999</v>
      </c>
      <c r="O214" s="12">
        <f t="shared" ref="O214" si="88">SUM(M214:N214)</f>
        <v>1118.2829999999999</v>
      </c>
      <c r="P214" s="12"/>
      <c r="Q214" s="14">
        <f t="shared" si="84"/>
        <v>792.82989999999972</v>
      </c>
      <c r="R214" s="41">
        <f>[1]Оплата!BD213</f>
        <v>792.82989999999972</v>
      </c>
      <c r="S214" s="41" t="str">
        <f t="shared" si="78"/>
        <v/>
      </c>
      <c r="T214" s="14" t="str">
        <f t="shared" si="79"/>
        <v xml:space="preserve">№183 </v>
      </c>
    </row>
    <row r="215" spans="1:20">
      <c r="A215" s="38" t="s">
        <v>192</v>
      </c>
      <c r="B215" s="39">
        <v>9173.5500000000011</v>
      </c>
      <c r="C215" s="39">
        <v>4316.43</v>
      </c>
      <c r="D215" s="39">
        <v>13490</v>
      </c>
      <c r="E215" s="40">
        <v>9467.56</v>
      </c>
      <c r="F215" s="40">
        <v>4459.1400000000003</v>
      </c>
      <c r="G215" s="40">
        <v>13926.710000000001</v>
      </c>
      <c r="H215" s="40">
        <f t="shared" si="80"/>
        <v>294.0099999999984</v>
      </c>
      <c r="I215" s="40">
        <f t="shared" si="81"/>
        <v>142.71000000000004</v>
      </c>
      <c r="J215" s="40">
        <f t="shared" si="82"/>
        <v>436.71000000000095</v>
      </c>
      <c r="K215" s="41">
        <f>[1]Оплата!BC214</f>
        <v>-1224.8357000000042</v>
      </c>
      <c r="L215" s="41">
        <f>[1]Оплата!AA214</f>
        <v>1250</v>
      </c>
      <c r="M215" s="41">
        <f t="shared" si="68"/>
        <v>1816.98179999999</v>
      </c>
      <c r="N215" s="41">
        <f t="shared" si="69"/>
        <v>326.80590000000007</v>
      </c>
      <c r="O215" s="38">
        <f t="shared" si="83"/>
        <v>2143.7876999999899</v>
      </c>
      <c r="P215" s="38"/>
      <c r="Q215" s="41">
        <f t="shared" si="84"/>
        <v>-2118.623399999994</v>
      </c>
      <c r="R215" s="41">
        <f>[1]Оплата!BD214</f>
        <v>-2118.623399999994</v>
      </c>
      <c r="S215" s="41" t="str">
        <f t="shared" si="78"/>
        <v/>
      </c>
      <c r="T215" s="41" t="str">
        <f t="shared" si="79"/>
        <v xml:space="preserve">№184 </v>
      </c>
    </row>
    <row r="216" spans="1:20">
      <c r="A216" s="12" t="s">
        <v>193</v>
      </c>
      <c r="B216" s="36">
        <v>2213.54</v>
      </c>
      <c r="C216" s="36">
        <v>1053.78</v>
      </c>
      <c r="D216" s="36">
        <v>3267.32</v>
      </c>
      <c r="E216" s="9">
        <v>2284.0500000000002</v>
      </c>
      <c r="F216" s="9">
        <v>1097.78</v>
      </c>
      <c r="G216" s="9">
        <v>3381.84</v>
      </c>
      <c r="H216" s="10">
        <f t="shared" si="80"/>
        <v>70.510000000000218</v>
      </c>
      <c r="I216" s="10">
        <f t="shared" si="81"/>
        <v>44</v>
      </c>
      <c r="J216" s="10">
        <f t="shared" si="82"/>
        <v>114.51999999999998</v>
      </c>
      <c r="K216" s="14">
        <f>[1]Оплата!BC215</f>
        <v>-757.7262999999989</v>
      </c>
      <c r="L216" s="14">
        <f>[1]Оплата!AA215</f>
        <v>0</v>
      </c>
      <c r="M216" s="14">
        <f t="shared" si="68"/>
        <v>435.75180000000131</v>
      </c>
      <c r="N216" s="14">
        <f t="shared" si="69"/>
        <v>100.76</v>
      </c>
      <c r="O216" s="12">
        <f t="shared" si="83"/>
        <v>536.51180000000136</v>
      </c>
      <c r="P216" s="12"/>
      <c r="Q216" s="14">
        <f t="shared" si="84"/>
        <v>-1294.2381000000003</v>
      </c>
      <c r="R216" s="41">
        <f>[1]Оплата!BD215</f>
        <v>-1294.2381000000003</v>
      </c>
      <c r="S216" s="41" t="str">
        <f t="shared" si="78"/>
        <v/>
      </c>
      <c r="T216" s="14" t="str">
        <f t="shared" si="79"/>
        <v xml:space="preserve">№185 </v>
      </c>
    </row>
    <row r="217" spans="1:20">
      <c r="A217" s="38" t="s">
        <v>194</v>
      </c>
      <c r="B217" s="39">
        <v>952.45</v>
      </c>
      <c r="C217" s="39">
        <v>1020.72</v>
      </c>
      <c r="D217" s="39">
        <v>1973.18</v>
      </c>
      <c r="E217" s="40">
        <v>988.74</v>
      </c>
      <c r="F217" s="40">
        <v>1028.32</v>
      </c>
      <c r="G217" s="40">
        <v>2017.07</v>
      </c>
      <c r="H217" s="40">
        <f t="shared" si="80"/>
        <v>36.289999999999964</v>
      </c>
      <c r="I217" s="40">
        <f t="shared" si="81"/>
        <v>7.5999999999999091</v>
      </c>
      <c r="J217" s="40">
        <f t="shared" si="82"/>
        <v>43.889999999999873</v>
      </c>
      <c r="K217" s="41">
        <f>[1]Оплата!BC216</f>
        <v>-142.08940000000032</v>
      </c>
      <c r="L217" s="41">
        <f>[1]Оплата!AA216</f>
        <v>0</v>
      </c>
      <c r="M217" s="41">
        <f t="shared" si="68"/>
        <v>224.27219999999977</v>
      </c>
      <c r="N217" s="41">
        <f t="shared" si="69"/>
        <v>17.40399999999979</v>
      </c>
      <c r="O217" s="38">
        <f t="shared" si="83"/>
        <v>241.67619999999957</v>
      </c>
      <c r="P217" s="38"/>
      <c r="Q217" s="41">
        <f t="shared" si="84"/>
        <v>-383.76559999999989</v>
      </c>
      <c r="R217" s="41">
        <f>[1]Оплата!BD216</f>
        <v>-383.76559999999989</v>
      </c>
      <c r="S217" s="41" t="str">
        <f t="shared" si="78"/>
        <v/>
      </c>
      <c r="T217" s="41" t="str">
        <f t="shared" si="79"/>
        <v xml:space="preserve">№186 </v>
      </c>
    </row>
    <row r="218" spans="1:20">
      <c r="A218" s="12" t="s">
        <v>195</v>
      </c>
      <c r="B218" s="36">
        <v>2664.56</v>
      </c>
      <c r="C218" s="36">
        <v>1644.52</v>
      </c>
      <c r="D218" s="36">
        <v>4309.1099999999997</v>
      </c>
      <c r="E218" s="9">
        <v>2684.3</v>
      </c>
      <c r="F218" s="9">
        <v>1659.01</v>
      </c>
      <c r="G218" s="9">
        <v>4343.34</v>
      </c>
      <c r="H218" s="50">
        <f t="shared" si="80"/>
        <v>19.740000000000236</v>
      </c>
      <c r="I218" s="50">
        <f t="shared" si="81"/>
        <v>14.490000000000009</v>
      </c>
      <c r="J218" s="10">
        <f t="shared" si="82"/>
        <v>34.230000000000473</v>
      </c>
      <c r="K218" s="14">
        <f>[1]Оплата!BC217</f>
        <v>1315.2685000000001</v>
      </c>
      <c r="L218" s="14">
        <f>[1]Оплата!AA217</f>
        <v>0</v>
      </c>
      <c r="M218" s="14">
        <f t="shared" ref="M218:M249" si="89">H218*M$5</f>
        <v>121.99320000000145</v>
      </c>
      <c r="N218" s="14">
        <f t="shared" ref="N218:N249" si="90">I218*N$5</f>
        <v>33.18210000000002</v>
      </c>
      <c r="O218" s="12">
        <f t="shared" si="83"/>
        <v>155.17530000000147</v>
      </c>
      <c r="P218" s="12"/>
      <c r="Q218" s="14">
        <f t="shared" si="84"/>
        <v>1160.0931999999987</v>
      </c>
      <c r="R218" s="41">
        <f>[1]Оплата!BD217</f>
        <v>1160.0931999999987</v>
      </c>
      <c r="S218" s="41" t="str">
        <f t="shared" si="78"/>
        <v/>
      </c>
      <c r="T218" s="14" t="str">
        <f t="shared" si="79"/>
        <v xml:space="preserve">№187 </v>
      </c>
    </row>
    <row r="219" spans="1:20">
      <c r="A219" s="38" t="s">
        <v>196</v>
      </c>
      <c r="B219" s="39">
        <v>2036.31</v>
      </c>
      <c r="C219" s="39">
        <v>348.81</v>
      </c>
      <c r="D219" s="39">
        <v>2385.13</v>
      </c>
      <c r="E219" s="40">
        <v>2221.56</v>
      </c>
      <c r="F219" s="40">
        <v>375.51</v>
      </c>
      <c r="G219" s="40">
        <v>2597.08</v>
      </c>
      <c r="H219" s="40">
        <f t="shared" ref="H219:J220" si="91">E219-B219</f>
        <v>185.25</v>
      </c>
      <c r="I219" s="40">
        <f t="shared" si="91"/>
        <v>26.699999999999989</v>
      </c>
      <c r="J219" s="40">
        <f t="shared" si="91"/>
        <v>211.94999999999982</v>
      </c>
      <c r="K219" s="41">
        <f>[1]Оплата!BC218</f>
        <v>-605.82299999999941</v>
      </c>
      <c r="L219" s="41">
        <f>[1]Оплата!AA218</f>
        <v>0</v>
      </c>
      <c r="M219" s="41">
        <f t="shared" si="89"/>
        <v>1144.845</v>
      </c>
      <c r="N219" s="41">
        <f t="shared" si="90"/>
        <v>61.142999999999972</v>
      </c>
      <c r="O219" s="38">
        <f t="shared" si="83"/>
        <v>1205.9880000000001</v>
      </c>
      <c r="P219" s="38"/>
      <c r="Q219" s="41">
        <f t="shared" si="84"/>
        <v>-1811.8109999999995</v>
      </c>
      <c r="R219" s="41">
        <f>[1]Оплата!BD218</f>
        <v>-1811.8109999999995</v>
      </c>
      <c r="S219" s="41" t="str">
        <f t="shared" si="78"/>
        <v/>
      </c>
      <c r="T219" s="41" t="str">
        <f t="shared" si="79"/>
        <v>№188\1</v>
      </c>
    </row>
    <row r="220" spans="1:20" ht="14.25" customHeight="1">
      <c r="A220" s="12" t="s">
        <v>197</v>
      </c>
      <c r="B220" s="36">
        <v>1197.49</v>
      </c>
      <c r="C220" s="36">
        <v>980.66</v>
      </c>
      <c r="D220" s="36">
        <v>2178.17</v>
      </c>
      <c r="E220" s="9">
        <v>1301.22</v>
      </c>
      <c r="F220" s="9">
        <v>1043.49</v>
      </c>
      <c r="G220" s="9">
        <v>2344.73</v>
      </c>
      <c r="H220" s="10">
        <f t="shared" si="91"/>
        <v>103.73000000000002</v>
      </c>
      <c r="I220" s="10">
        <f t="shared" si="91"/>
        <v>62.830000000000041</v>
      </c>
      <c r="J220" s="10">
        <f t="shared" si="91"/>
        <v>166.55999999999995</v>
      </c>
      <c r="K220" s="14">
        <f>[1]Оплата!BC219</f>
        <v>-2007.9902999999999</v>
      </c>
      <c r="L220" s="14">
        <f>[1]Оплата!AA219</f>
        <v>0</v>
      </c>
      <c r="M220" s="14">
        <f t="shared" si="89"/>
        <v>641.05140000000006</v>
      </c>
      <c r="N220" s="14">
        <f t="shared" si="90"/>
        <v>143.8807000000001</v>
      </c>
      <c r="O220" s="12">
        <f t="shared" si="83"/>
        <v>784.93210000000022</v>
      </c>
      <c r="P220" s="12"/>
      <c r="Q220" s="14">
        <f t="shared" si="84"/>
        <v>-2792.9224000000004</v>
      </c>
      <c r="R220" s="41">
        <f>[1]Оплата!BD219</f>
        <v>-2792.9224000000004</v>
      </c>
      <c r="S220" s="41" t="str">
        <f t="shared" si="78"/>
        <v/>
      </c>
      <c r="T220" s="14" t="str">
        <f t="shared" si="79"/>
        <v xml:space="preserve">№188\2 </v>
      </c>
    </row>
    <row r="221" spans="1:20">
      <c r="A221" s="38" t="s">
        <v>198</v>
      </c>
      <c r="B221" s="39">
        <v>6958.42</v>
      </c>
      <c r="C221" s="39">
        <v>4066.46</v>
      </c>
      <c r="D221" s="39">
        <v>11024.91</v>
      </c>
      <c r="E221" s="40">
        <v>7039.57</v>
      </c>
      <c r="F221" s="40">
        <v>4073.4</v>
      </c>
      <c r="G221" s="40">
        <v>11112.99</v>
      </c>
      <c r="H221" s="40">
        <f t="shared" si="80"/>
        <v>81.149999999999636</v>
      </c>
      <c r="I221" s="40">
        <f t="shared" si="81"/>
        <v>6.9400000000000546</v>
      </c>
      <c r="J221" s="40">
        <f t="shared" si="82"/>
        <v>88.079999999999927</v>
      </c>
      <c r="K221" s="41">
        <f>[1]Оплата!BC220</f>
        <v>660.5097999999989</v>
      </c>
      <c r="L221" s="41">
        <f>[1]Оплата!AA220</f>
        <v>0</v>
      </c>
      <c r="M221" s="41">
        <f t="shared" si="89"/>
        <v>501.50699999999773</v>
      </c>
      <c r="N221" s="41">
        <f t="shared" si="90"/>
        <v>15.892600000000126</v>
      </c>
      <c r="O221" s="38">
        <f t="shared" si="83"/>
        <v>517.3995999999978</v>
      </c>
      <c r="P221" s="38"/>
      <c r="Q221" s="41">
        <f t="shared" si="84"/>
        <v>143.1102000000011</v>
      </c>
      <c r="R221" s="41">
        <f>[1]Оплата!BD220</f>
        <v>143.1102000000011</v>
      </c>
      <c r="S221" s="41" t="str">
        <f t="shared" si="78"/>
        <v/>
      </c>
      <c r="T221" s="41" t="str">
        <f t="shared" si="79"/>
        <v xml:space="preserve">№189 </v>
      </c>
    </row>
    <row r="222" spans="1:20">
      <c r="A222" s="12" t="s">
        <v>199</v>
      </c>
      <c r="B222" s="36">
        <v>2911.67</v>
      </c>
      <c r="C222" s="36">
        <v>860.95</v>
      </c>
      <c r="D222" s="36">
        <v>3772.62</v>
      </c>
      <c r="E222" s="9">
        <v>3059.42</v>
      </c>
      <c r="F222" s="9">
        <v>912</v>
      </c>
      <c r="G222" s="9">
        <v>3971.4300000000003</v>
      </c>
      <c r="H222" s="10">
        <f t="shared" si="80"/>
        <v>147.75</v>
      </c>
      <c r="I222" s="10">
        <f t="shared" si="81"/>
        <v>51.049999999999955</v>
      </c>
      <c r="J222" s="10">
        <f t="shared" si="82"/>
        <v>198.8100000000004</v>
      </c>
      <c r="K222" s="14">
        <f>[1]Оплата!BC221</f>
        <v>-2002.7190000000005</v>
      </c>
      <c r="L222" s="14">
        <f>[1]Оплата!AA221</f>
        <v>2003</v>
      </c>
      <c r="M222" s="14">
        <f t="shared" si="89"/>
        <v>913.09499999999991</v>
      </c>
      <c r="N222" s="14">
        <f t="shared" si="90"/>
        <v>116.9044999999999</v>
      </c>
      <c r="O222" s="12">
        <f t="shared" si="83"/>
        <v>1029.9994999999999</v>
      </c>
      <c r="P222" s="12"/>
      <c r="Q222" s="14">
        <f t="shared" si="84"/>
        <v>-1029.7185000000004</v>
      </c>
      <c r="R222" s="41">
        <f>[1]Оплата!BD221</f>
        <v>-1029.7185000000004</v>
      </c>
      <c r="S222" s="41" t="str">
        <f t="shared" si="78"/>
        <v/>
      </c>
      <c r="T222" s="14" t="str">
        <f t="shared" si="79"/>
        <v xml:space="preserve">№190 </v>
      </c>
    </row>
    <row r="223" spans="1:20">
      <c r="A223" s="38" t="s">
        <v>200</v>
      </c>
      <c r="B223" s="39">
        <v>46.44</v>
      </c>
      <c r="C223" s="39">
        <v>9.3800000000000008</v>
      </c>
      <c r="D223" s="39">
        <v>55.82</v>
      </c>
      <c r="E223" s="40">
        <v>46.480000000000004</v>
      </c>
      <c r="F223" s="40">
        <v>9.3800000000000008</v>
      </c>
      <c r="G223" s="40">
        <v>55.86</v>
      </c>
      <c r="H223" s="40">
        <f t="shared" si="80"/>
        <v>4.0000000000006253E-2</v>
      </c>
      <c r="I223" s="40">
        <f t="shared" si="81"/>
        <v>0</v>
      </c>
      <c r="J223" s="40">
        <f t="shared" si="82"/>
        <v>3.9999999999999147E-2</v>
      </c>
      <c r="K223" s="41">
        <f>[1]Оплата!BC222</f>
        <v>-66.619099999999989</v>
      </c>
      <c r="L223" s="41">
        <f>[1]Оплата!AA222</f>
        <v>0</v>
      </c>
      <c r="M223" s="41">
        <f t="shared" si="89"/>
        <v>0.24720000000003864</v>
      </c>
      <c r="N223" s="41">
        <f t="shared" si="90"/>
        <v>0</v>
      </c>
      <c r="O223" s="38">
        <f t="shared" si="83"/>
        <v>0.24720000000003864</v>
      </c>
      <c r="P223" s="38"/>
      <c r="Q223" s="41">
        <f t="shared" si="84"/>
        <v>-66.866300000000024</v>
      </c>
      <c r="R223" s="41">
        <f>[1]Оплата!BD222</f>
        <v>-66.866300000000024</v>
      </c>
      <c r="S223" s="41" t="str">
        <f t="shared" si="78"/>
        <v/>
      </c>
      <c r="T223" s="41" t="str">
        <f t="shared" si="79"/>
        <v xml:space="preserve">№191 </v>
      </c>
    </row>
    <row r="224" spans="1:20">
      <c r="A224" s="12" t="s">
        <v>201</v>
      </c>
      <c r="B224" s="36">
        <v>2178.98</v>
      </c>
      <c r="C224" s="36">
        <v>859.52</v>
      </c>
      <c r="D224" s="36">
        <v>3038.51</v>
      </c>
      <c r="E224" s="9">
        <v>2255.9900000000002</v>
      </c>
      <c r="F224" s="9">
        <v>887.02</v>
      </c>
      <c r="G224" s="9">
        <v>3143.03</v>
      </c>
      <c r="H224" s="10">
        <f t="shared" si="80"/>
        <v>77.010000000000218</v>
      </c>
      <c r="I224" s="10">
        <f t="shared" si="81"/>
        <v>27.5</v>
      </c>
      <c r="J224" s="10">
        <f t="shared" si="82"/>
        <v>104.51999999999998</v>
      </c>
      <c r="K224" s="14">
        <f>[1]Оплата!BC223</f>
        <v>805.82340000000022</v>
      </c>
      <c r="L224" s="14">
        <f>[1]Оплата!AA223</f>
        <v>2000</v>
      </c>
      <c r="M224" s="14">
        <f t="shared" si="89"/>
        <v>475.92180000000133</v>
      </c>
      <c r="N224" s="14">
        <f t="shared" si="90"/>
        <v>62.975000000000001</v>
      </c>
      <c r="O224" s="12">
        <f t="shared" si="83"/>
        <v>538.89680000000135</v>
      </c>
      <c r="P224" s="12"/>
      <c r="Q224" s="14">
        <f t="shared" si="84"/>
        <v>2266.9265999999989</v>
      </c>
      <c r="R224" s="41">
        <f>[1]Оплата!BD223</f>
        <v>2266.9265999999989</v>
      </c>
      <c r="S224" s="41" t="str">
        <f t="shared" si="78"/>
        <v/>
      </c>
      <c r="T224" s="14" t="str">
        <f t="shared" si="79"/>
        <v xml:space="preserve">№202 </v>
      </c>
    </row>
    <row r="225" spans="1:20">
      <c r="A225" s="38" t="s">
        <v>202</v>
      </c>
      <c r="B225" s="39">
        <v>343.07</v>
      </c>
      <c r="C225" s="39">
        <v>125.23</v>
      </c>
      <c r="D225" s="39">
        <v>468.31</v>
      </c>
      <c r="E225" s="40">
        <v>344.68</v>
      </c>
      <c r="F225" s="40">
        <v>125.25</v>
      </c>
      <c r="G225" s="40">
        <v>469.94</v>
      </c>
      <c r="H225" s="40">
        <f t="shared" si="80"/>
        <v>1.6100000000000136</v>
      </c>
      <c r="I225" s="40">
        <f t="shared" si="81"/>
        <v>1.9999999999996021E-2</v>
      </c>
      <c r="J225" s="40">
        <f t="shared" si="82"/>
        <v>1.6299999999999955</v>
      </c>
      <c r="K225" s="41">
        <f>[1]Оплата!BC224</f>
        <v>1613.6672999999998</v>
      </c>
      <c r="L225" s="41">
        <f>[1]Оплата!AA224</f>
        <v>0</v>
      </c>
      <c r="M225" s="41">
        <f t="shared" si="89"/>
        <v>9.9498000000000832</v>
      </c>
      <c r="N225" s="41">
        <f t="shared" si="90"/>
        <v>4.579999999999089E-2</v>
      </c>
      <c r="O225" s="38">
        <f t="shared" si="83"/>
        <v>9.9956000000000742</v>
      </c>
      <c r="P225" s="38"/>
      <c r="Q225" s="41">
        <f t="shared" si="84"/>
        <v>1603.6716999999999</v>
      </c>
      <c r="R225" s="41">
        <f>[1]Оплата!BD224</f>
        <v>1603.6716999999999</v>
      </c>
      <c r="S225" s="41" t="str">
        <f t="shared" si="78"/>
        <v/>
      </c>
      <c r="T225" s="41" t="str">
        <f t="shared" si="79"/>
        <v xml:space="preserve">№203 </v>
      </c>
    </row>
    <row r="226" spans="1:20">
      <c r="A226" s="12" t="s">
        <v>203</v>
      </c>
      <c r="B226" s="36">
        <v>7076.96</v>
      </c>
      <c r="C226" s="36">
        <v>2146.81</v>
      </c>
      <c r="D226" s="36">
        <v>9223.7800000000007</v>
      </c>
      <c r="E226" s="9">
        <v>7076.96</v>
      </c>
      <c r="F226" s="9">
        <v>2146.8200000000002</v>
      </c>
      <c r="G226" s="9">
        <v>9223.7900000000009</v>
      </c>
      <c r="H226" s="10">
        <f t="shared" si="80"/>
        <v>0</v>
      </c>
      <c r="I226" s="10">
        <f t="shared" si="81"/>
        <v>1.0000000000218279E-2</v>
      </c>
      <c r="J226" s="10">
        <f t="shared" si="82"/>
        <v>1.0000000000218279E-2</v>
      </c>
      <c r="K226" s="14">
        <f>[1]Оплата!BC225</f>
        <v>45.503700000001082</v>
      </c>
      <c r="L226" s="14">
        <f>[1]Оплата!AA225</f>
        <v>0</v>
      </c>
      <c r="M226" s="14">
        <f t="shared" si="89"/>
        <v>0</v>
      </c>
      <c r="N226" s="14">
        <f t="shared" si="90"/>
        <v>2.2900000000499857E-2</v>
      </c>
      <c r="O226" s="12">
        <f t="shared" si="83"/>
        <v>2.2900000000499857E-2</v>
      </c>
      <c r="P226" s="12"/>
      <c r="Q226" s="14">
        <f t="shared" si="84"/>
        <v>45.480800000000585</v>
      </c>
      <c r="R226" s="41">
        <f>[1]Оплата!BD225</f>
        <v>45.480800000000585</v>
      </c>
      <c r="S226" s="41" t="str">
        <f t="shared" si="78"/>
        <v/>
      </c>
      <c r="T226" s="14" t="str">
        <f t="shared" si="79"/>
        <v xml:space="preserve">№204 </v>
      </c>
    </row>
    <row r="227" spans="1:20">
      <c r="A227" s="38" t="s">
        <v>204</v>
      </c>
      <c r="B227" s="39">
        <v>164</v>
      </c>
      <c r="C227" s="39">
        <v>192.61</v>
      </c>
      <c r="D227" s="39">
        <v>356.62</v>
      </c>
      <c r="E227" s="40">
        <v>164</v>
      </c>
      <c r="F227" s="40">
        <v>192.61</v>
      </c>
      <c r="G227" s="40">
        <v>356.62</v>
      </c>
      <c r="H227" s="40">
        <f t="shared" si="80"/>
        <v>0</v>
      </c>
      <c r="I227" s="40">
        <f t="shared" si="81"/>
        <v>0</v>
      </c>
      <c r="J227" s="40">
        <f t="shared" si="82"/>
        <v>0</v>
      </c>
      <c r="K227" s="41">
        <f>[1]Оплата!BC226</f>
        <v>88.672600000000045</v>
      </c>
      <c r="L227" s="41">
        <f>[1]Оплата!AA226</f>
        <v>0</v>
      </c>
      <c r="M227" s="41">
        <f t="shared" si="89"/>
        <v>0</v>
      </c>
      <c r="N227" s="41">
        <f t="shared" si="90"/>
        <v>0</v>
      </c>
      <c r="O227" s="38">
        <f t="shared" si="83"/>
        <v>0</v>
      </c>
      <c r="P227" s="38"/>
      <c r="Q227" s="41">
        <f t="shared" si="84"/>
        <v>88.672600000000045</v>
      </c>
      <c r="R227" s="41">
        <f>[1]Оплата!BD226</f>
        <v>88.672600000000045</v>
      </c>
      <c r="S227" s="41" t="str">
        <f t="shared" si="78"/>
        <v/>
      </c>
      <c r="T227" s="41" t="str">
        <f t="shared" si="79"/>
        <v xml:space="preserve">№205 </v>
      </c>
    </row>
    <row r="228" spans="1:20">
      <c r="A228" s="12" t="s">
        <v>205</v>
      </c>
      <c r="B228" s="36">
        <v>1976.45</v>
      </c>
      <c r="C228" s="36">
        <v>1444.59</v>
      </c>
      <c r="D228" s="36">
        <v>3421.05</v>
      </c>
      <c r="E228" s="9">
        <v>2124.64</v>
      </c>
      <c r="F228" s="9">
        <v>1552.33</v>
      </c>
      <c r="G228" s="9">
        <v>3676.98</v>
      </c>
      <c r="H228" s="10">
        <f t="shared" si="80"/>
        <v>148.18999999999983</v>
      </c>
      <c r="I228" s="10">
        <f t="shared" si="81"/>
        <v>107.74000000000001</v>
      </c>
      <c r="J228" s="10">
        <f t="shared" si="82"/>
        <v>255.92999999999984</v>
      </c>
      <c r="K228" s="14">
        <f>[1]Оплата!BC227</f>
        <v>1177.0734000000002</v>
      </c>
      <c r="L228" s="14">
        <f>[1]Оплата!AA227</f>
        <v>0</v>
      </c>
      <c r="M228" s="14">
        <f t="shared" si="89"/>
        <v>915.81419999999889</v>
      </c>
      <c r="N228" s="14">
        <f t="shared" si="90"/>
        <v>246.72460000000004</v>
      </c>
      <c r="O228" s="12">
        <f t="shared" si="83"/>
        <v>1162.5387999999989</v>
      </c>
      <c r="P228" s="12"/>
      <c r="Q228" s="14">
        <f t="shared" si="84"/>
        <v>14.534600000001319</v>
      </c>
      <c r="R228" s="41">
        <f>[1]Оплата!BD227</f>
        <v>14.534600000001319</v>
      </c>
      <c r="S228" s="41" t="str">
        <f t="shared" si="78"/>
        <v/>
      </c>
      <c r="T228" s="14" t="str">
        <f t="shared" si="79"/>
        <v xml:space="preserve">№206 </v>
      </c>
    </row>
    <row r="229" spans="1:20">
      <c r="A229" s="38" t="s">
        <v>206</v>
      </c>
      <c r="B229" s="39">
        <v>3374.37</v>
      </c>
      <c r="C229" s="39">
        <v>2063.88</v>
      </c>
      <c r="D229" s="39">
        <v>5438.26</v>
      </c>
      <c r="E229" s="40">
        <v>3492.35</v>
      </c>
      <c r="F229" s="40">
        <v>2132.16</v>
      </c>
      <c r="G229" s="40">
        <v>5624.51</v>
      </c>
      <c r="H229" s="40">
        <f t="shared" si="80"/>
        <v>117.98000000000002</v>
      </c>
      <c r="I229" s="40">
        <f t="shared" si="81"/>
        <v>68.279999999999745</v>
      </c>
      <c r="J229" s="40">
        <f t="shared" si="82"/>
        <v>186.25</v>
      </c>
      <c r="K229" s="41">
        <f>[1]Оплата!BC228</f>
        <v>-510.60369999999955</v>
      </c>
      <c r="L229" s="41">
        <f>[1]Оплата!AA228</f>
        <v>0</v>
      </c>
      <c r="M229" s="41">
        <f t="shared" si="89"/>
        <v>729.11640000000011</v>
      </c>
      <c r="N229" s="41">
        <f t="shared" si="90"/>
        <v>156.36119999999943</v>
      </c>
      <c r="O229" s="38">
        <f t="shared" si="83"/>
        <v>885.47759999999948</v>
      </c>
      <c r="P229" s="38"/>
      <c r="Q229" s="41">
        <f t="shared" si="84"/>
        <v>-1396.0812999999989</v>
      </c>
      <c r="R229" s="41">
        <f>[1]Оплата!BD228</f>
        <v>-1396.0812999999989</v>
      </c>
      <c r="S229" s="41" t="str">
        <f t="shared" si="78"/>
        <v/>
      </c>
      <c r="T229" s="41" t="str">
        <f t="shared" si="79"/>
        <v xml:space="preserve">№207 </v>
      </c>
    </row>
    <row r="230" spans="1:20">
      <c r="A230" s="12" t="s">
        <v>207</v>
      </c>
      <c r="B230" s="36">
        <v>3840.86</v>
      </c>
      <c r="C230" s="36">
        <v>1209.92</v>
      </c>
      <c r="D230" s="36">
        <v>5050.78</v>
      </c>
      <c r="E230" s="9">
        <v>4020.34</v>
      </c>
      <c r="F230" s="9">
        <v>1315.3500000000001</v>
      </c>
      <c r="G230" s="9">
        <v>5335.6900000000005</v>
      </c>
      <c r="H230" s="10">
        <f t="shared" si="80"/>
        <v>179.48000000000002</v>
      </c>
      <c r="I230" s="10">
        <f t="shared" si="81"/>
        <v>105.43000000000006</v>
      </c>
      <c r="J230" s="10">
        <f t="shared" si="82"/>
        <v>284.91000000000076</v>
      </c>
      <c r="K230" s="14">
        <f>[1]Оплата!BC229</f>
        <v>-1677.6891000000007</v>
      </c>
      <c r="L230" s="14">
        <f>[1]Оплата!AA229</f>
        <v>0</v>
      </c>
      <c r="M230" s="14">
        <f t="shared" si="89"/>
        <v>1109.1864</v>
      </c>
      <c r="N230" s="14">
        <f t="shared" si="90"/>
        <v>241.43470000000016</v>
      </c>
      <c r="O230" s="12">
        <f t="shared" si="83"/>
        <v>1350.6211000000003</v>
      </c>
      <c r="P230" s="12"/>
      <c r="Q230" s="14">
        <f t="shared" si="84"/>
        <v>-3028.3102000000008</v>
      </c>
      <c r="R230" s="41">
        <f>[1]Оплата!BD229</f>
        <v>-3028.3102000000008</v>
      </c>
      <c r="S230" s="41" t="str">
        <f t="shared" si="78"/>
        <v/>
      </c>
      <c r="T230" s="14" t="str">
        <f t="shared" si="79"/>
        <v xml:space="preserve">№208 </v>
      </c>
    </row>
    <row r="231" spans="1:20">
      <c r="A231" s="38" t="s">
        <v>208</v>
      </c>
      <c r="B231" s="39">
        <v>1826.47</v>
      </c>
      <c r="C231" s="39">
        <v>1159.73</v>
      </c>
      <c r="D231" s="39">
        <v>2986.21</v>
      </c>
      <c r="E231" s="40">
        <v>1826.47</v>
      </c>
      <c r="F231" s="40">
        <v>1159.73</v>
      </c>
      <c r="G231" s="40">
        <v>2986.21</v>
      </c>
      <c r="H231" s="40">
        <f t="shared" si="80"/>
        <v>0</v>
      </c>
      <c r="I231" s="40">
        <f t="shared" si="81"/>
        <v>0</v>
      </c>
      <c r="J231" s="40">
        <f t="shared" si="82"/>
        <v>0</v>
      </c>
      <c r="K231" s="41">
        <f>[1]Оплата!BC230</f>
        <v>303.42630000000065</v>
      </c>
      <c r="L231" s="41">
        <f>[1]Оплата!AA230</f>
        <v>1000</v>
      </c>
      <c r="M231" s="41">
        <f t="shared" si="89"/>
        <v>0</v>
      </c>
      <c r="N231" s="41">
        <f t="shared" si="90"/>
        <v>0</v>
      </c>
      <c r="O231" s="38">
        <f t="shared" si="83"/>
        <v>0</v>
      </c>
      <c r="P231" s="38"/>
      <c r="Q231" s="41">
        <f t="shared" si="84"/>
        <v>1303.4263000000005</v>
      </c>
      <c r="R231" s="41">
        <f>[1]Оплата!BD230</f>
        <v>1303.4263000000005</v>
      </c>
      <c r="S231" s="41" t="str">
        <f t="shared" si="78"/>
        <v/>
      </c>
      <c r="T231" s="41" t="str">
        <f t="shared" si="79"/>
        <v xml:space="preserve">№209 </v>
      </c>
    </row>
    <row r="232" spans="1:20">
      <c r="A232" s="12" t="s">
        <v>209</v>
      </c>
      <c r="B232" s="36">
        <v>9734.2900000000009</v>
      </c>
      <c r="C232" s="36">
        <v>3548.48</v>
      </c>
      <c r="D232" s="36">
        <v>13282.86</v>
      </c>
      <c r="E232" s="9">
        <v>9884.06</v>
      </c>
      <c r="F232" s="9">
        <v>3587.25</v>
      </c>
      <c r="G232" s="9">
        <v>13471.39</v>
      </c>
      <c r="H232" s="10">
        <f>E232-B232</f>
        <v>149.76999999999862</v>
      </c>
      <c r="I232" s="10">
        <f>F232-C232</f>
        <v>38.769999999999982</v>
      </c>
      <c r="J232" s="10">
        <f>G232-D232</f>
        <v>188.52999999999884</v>
      </c>
      <c r="K232" s="14">
        <f>[1]Оплата!BC231</f>
        <v>-6888.3130000000065</v>
      </c>
      <c r="L232" s="14">
        <f>[1]Оплата!AA231</f>
        <v>7000</v>
      </c>
      <c r="M232" s="14">
        <f t="shared" si="89"/>
        <v>925.57859999999141</v>
      </c>
      <c r="N232" s="14">
        <f t="shared" si="90"/>
        <v>88.783299999999954</v>
      </c>
      <c r="O232" s="12">
        <f t="shared" si="83"/>
        <v>1014.3618999999914</v>
      </c>
      <c r="P232" s="12"/>
      <c r="Q232" s="14">
        <f t="shared" si="84"/>
        <v>-902.67489999999816</v>
      </c>
      <c r="R232" s="41">
        <f>[1]Оплата!BD231</f>
        <v>-902.67489999999816</v>
      </c>
      <c r="S232" s="41" t="str">
        <f t="shared" si="78"/>
        <v/>
      </c>
      <c r="T232" s="14" t="str">
        <f t="shared" si="79"/>
        <v xml:space="preserve">№210 </v>
      </c>
    </row>
    <row r="233" spans="1:20">
      <c r="A233" s="38" t="s">
        <v>210</v>
      </c>
      <c r="B233" s="39">
        <v>5504.42</v>
      </c>
      <c r="C233" s="39">
        <v>2461.7600000000002</v>
      </c>
      <c r="D233" s="39">
        <v>7966.1900000000005</v>
      </c>
      <c r="E233" s="40">
        <v>5639.8</v>
      </c>
      <c r="F233" s="40">
        <v>2557.5100000000002</v>
      </c>
      <c r="G233" s="40">
        <v>8197.32</v>
      </c>
      <c r="H233" s="40">
        <f t="shared" si="80"/>
        <v>135.38000000000011</v>
      </c>
      <c r="I233" s="40">
        <f t="shared" si="81"/>
        <v>95.75</v>
      </c>
      <c r="J233" s="40">
        <f t="shared" si="82"/>
        <v>231.1299999999992</v>
      </c>
      <c r="K233" s="41">
        <f>[1]Оплата!BC232</f>
        <v>135.00440000000015</v>
      </c>
      <c r="L233" s="41">
        <f>[1]Оплата!AA232</f>
        <v>0</v>
      </c>
      <c r="M233" s="41">
        <f t="shared" si="89"/>
        <v>836.64840000000061</v>
      </c>
      <c r="N233" s="41">
        <f t="shared" si="90"/>
        <v>219.26750000000001</v>
      </c>
      <c r="O233" s="38">
        <f t="shared" si="83"/>
        <v>1055.9159000000006</v>
      </c>
      <c r="P233" s="38"/>
      <c r="Q233" s="41">
        <f t="shared" si="84"/>
        <v>-920.9115000000005</v>
      </c>
      <c r="R233" s="41">
        <f>[1]Оплата!BD232</f>
        <v>-920.9115000000005</v>
      </c>
      <c r="S233" s="41" t="str">
        <f t="shared" si="78"/>
        <v/>
      </c>
      <c r="T233" s="41" t="str">
        <f t="shared" si="79"/>
        <v xml:space="preserve">№210а </v>
      </c>
    </row>
    <row r="234" spans="1:20">
      <c r="A234" s="12" t="s">
        <v>211</v>
      </c>
      <c r="B234" s="36">
        <v>4514.01</v>
      </c>
      <c r="C234" s="36">
        <v>2551.61</v>
      </c>
      <c r="D234" s="36">
        <v>7065.62</v>
      </c>
      <c r="E234" s="9">
        <v>4595.04</v>
      </c>
      <c r="F234" s="9">
        <v>2573.31</v>
      </c>
      <c r="G234" s="9">
        <v>7168.3600000000006</v>
      </c>
      <c r="H234" s="10">
        <f t="shared" si="80"/>
        <v>81.029999999999745</v>
      </c>
      <c r="I234" s="10">
        <f t="shared" si="81"/>
        <v>21.699999999999818</v>
      </c>
      <c r="J234" s="10">
        <f t="shared" si="82"/>
        <v>102.74000000000069</v>
      </c>
      <c r="K234" s="14">
        <f>[1]Оплата!BC233</f>
        <v>148.5446999999983</v>
      </c>
      <c r="L234" s="14">
        <f>[1]Оплата!AA233</f>
        <v>0</v>
      </c>
      <c r="M234" s="14">
        <f t="shared" si="89"/>
        <v>500.76539999999841</v>
      </c>
      <c r="N234" s="14">
        <f t="shared" si="90"/>
        <v>49.692999999999586</v>
      </c>
      <c r="O234" s="12">
        <f t="shared" si="83"/>
        <v>550.45839999999794</v>
      </c>
      <c r="P234" s="12"/>
      <c r="Q234" s="14">
        <f t="shared" si="84"/>
        <v>-401.91369999999961</v>
      </c>
      <c r="R234" s="41">
        <f>[1]Оплата!BD233</f>
        <v>-401.91369999999961</v>
      </c>
      <c r="S234" s="41" t="str">
        <f t="shared" si="78"/>
        <v/>
      </c>
      <c r="T234" s="14" t="str">
        <f t="shared" si="79"/>
        <v xml:space="preserve">№211 </v>
      </c>
    </row>
    <row r="235" spans="1:20">
      <c r="A235" s="38" t="s">
        <v>212</v>
      </c>
      <c r="B235" s="39">
        <v>1292.4100000000001</v>
      </c>
      <c r="C235" s="39">
        <v>834.97</v>
      </c>
      <c r="D235" s="39">
        <v>2127.39</v>
      </c>
      <c r="E235" s="40">
        <v>1300.6100000000001</v>
      </c>
      <c r="F235" s="40">
        <v>838.59</v>
      </c>
      <c r="G235" s="40">
        <v>2139.1999999999998</v>
      </c>
      <c r="H235" s="40">
        <f t="shared" si="80"/>
        <v>8.2000000000000455</v>
      </c>
      <c r="I235" s="40">
        <f t="shared" si="81"/>
        <v>3.6200000000000045</v>
      </c>
      <c r="J235" s="40">
        <f t="shared" si="82"/>
        <v>11.809999999999945</v>
      </c>
      <c r="K235" s="41">
        <f>[1]Оплата!BC234</f>
        <v>357.42279999999943</v>
      </c>
      <c r="L235" s="41">
        <f>[1]Оплата!AA234</f>
        <v>0</v>
      </c>
      <c r="M235" s="41">
        <f t="shared" si="89"/>
        <v>50.676000000000279</v>
      </c>
      <c r="N235" s="41">
        <f t="shared" si="90"/>
        <v>8.2898000000000103</v>
      </c>
      <c r="O235" s="38">
        <f t="shared" si="83"/>
        <v>58.965800000000286</v>
      </c>
      <c r="P235" s="38"/>
      <c r="Q235" s="41">
        <f t="shared" si="84"/>
        <v>298.45699999999914</v>
      </c>
      <c r="R235" s="41">
        <f>[1]Оплата!BD234</f>
        <v>298.45699999999914</v>
      </c>
      <c r="S235" s="41" t="str">
        <f t="shared" si="78"/>
        <v/>
      </c>
      <c r="T235" s="41" t="str">
        <f t="shared" si="79"/>
        <v xml:space="preserve">№212 </v>
      </c>
    </row>
    <row r="236" spans="1:20">
      <c r="A236" s="12" t="s">
        <v>213</v>
      </c>
      <c r="B236" s="36">
        <v>1329.6200000000001</v>
      </c>
      <c r="C236" s="36">
        <v>2045.78</v>
      </c>
      <c r="D236" s="36">
        <v>3375.42</v>
      </c>
      <c r="E236" s="9">
        <v>1368.57</v>
      </c>
      <c r="F236" s="9">
        <v>2152.98</v>
      </c>
      <c r="G236" s="9">
        <v>3521.58</v>
      </c>
      <c r="H236" s="10">
        <f t="shared" si="80"/>
        <v>38.949999999999818</v>
      </c>
      <c r="I236" s="10">
        <f t="shared" si="81"/>
        <v>107.20000000000005</v>
      </c>
      <c r="J236" s="10">
        <f t="shared" si="82"/>
        <v>146.15999999999985</v>
      </c>
      <c r="K236" s="14">
        <f>[1]Оплата!BC235</f>
        <v>623.47139999999968</v>
      </c>
      <c r="L236" s="14">
        <f>[1]Оплата!AA235</f>
        <v>0</v>
      </c>
      <c r="M236" s="14">
        <f t="shared" si="89"/>
        <v>240.71099999999888</v>
      </c>
      <c r="N236" s="14">
        <f t="shared" si="90"/>
        <v>245.48800000000011</v>
      </c>
      <c r="O236" s="12">
        <f t="shared" si="83"/>
        <v>486.19899999999899</v>
      </c>
      <c r="P236" s="12"/>
      <c r="Q236" s="14">
        <f t="shared" ref="Q236:Q267" si="92">K236-O236+L236+P236</f>
        <v>137.27240000000069</v>
      </c>
      <c r="R236" s="41">
        <f>[1]Оплата!BD235</f>
        <v>137.27240000000069</v>
      </c>
      <c r="S236" s="41" t="str">
        <f t="shared" si="78"/>
        <v/>
      </c>
      <c r="T236" s="14" t="str">
        <f t="shared" si="79"/>
        <v xml:space="preserve">№213 </v>
      </c>
    </row>
    <row r="237" spans="1:20">
      <c r="A237" s="38" t="s">
        <v>214</v>
      </c>
      <c r="B237" s="39">
        <v>13913.37</v>
      </c>
      <c r="C237" s="39">
        <v>6825.04</v>
      </c>
      <c r="D237" s="39">
        <v>20738.41</v>
      </c>
      <c r="E237" s="40">
        <v>14044.720000000001</v>
      </c>
      <c r="F237" s="40">
        <v>6889.25</v>
      </c>
      <c r="G237" s="40">
        <v>20933.97</v>
      </c>
      <c r="H237" s="40">
        <f t="shared" si="80"/>
        <v>131.35000000000036</v>
      </c>
      <c r="I237" s="40">
        <f t="shared" si="81"/>
        <v>64.210000000000036</v>
      </c>
      <c r="J237" s="40">
        <f t="shared" si="82"/>
        <v>195.56000000000131</v>
      </c>
      <c r="K237" s="41">
        <f>[1]Оплата!BC236</f>
        <v>128.0212999999967</v>
      </c>
      <c r="L237" s="41">
        <f>[1]Оплата!AA236</f>
        <v>0</v>
      </c>
      <c r="M237" s="41">
        <f t="shared" si="89"/>
        <v>811.74300000000221</v>
      </c>
      <c r="N237" s="41">
        <f t="shared" si="90"/>
        <v>147.04090000000008</v>
      </c>
      <c r="O237" s="38">
        <f t="shared" si="83"/>
        <v>958.78390000000229</v>
      </c>
      <c r="P237" s="38"/>
      <c r="Q237" s="41">
        <f t="shared" si="92"/>
        <v>-830.76260000000559</v>
      </c>
      <c r="R237" s="41">
        <f>[1]Оплата!BD236</f>
        <v>-830.76260000000559</v>
      </c>
      <c r="S237" s="41" t="str">
        <f t="shared" si="78"/>
        <v/>
      </c>
      <c r="T237" s="41" t="str">
        <f t="shared" si="79"/>
        <v xml:space="preserve">№214 </v>
      </c>
    </row>
    <row r="238" spans="1:20">
      <c r="A238" s="12" t="s">
        <v>215</v>
      </c>
      <c r="B238" s="36">
        <v>8074.92</v>
      </c>
      <c r="C238" s="36">
        <v>3706.08</v>
      </c>
      <c r="D238" s="36">
        <v>11781.01</v>
      </c>
      <c r="E238" s="9">
        <v>8381.85</v>
      </c>
      <c r="F238" s="9">
        <v>3897.16</v>
      </c>
      <c r="G238" s="9">
        <v>12279.03</v>
      </c>
      <c r="H238" s="10">
        <f t="shared" si="80"/>
        <v>306.93000000000029</v>
      </c>
      <c r="I238" s="10">
        <f t="shared" si="81"/>
        <v>191.07999999999993</v>
      </c>
      <c r="J238" s="10">
        <f t="shared" si="82"/>
        <v>498.02000000000044</v>
      </c>
      <c r="K238" s="14">
        <f>[1]Оплата!BC237</f>
        <v>482.64340000000436</v>
      </c>
      <c r="L238" s="14">
        <f>[1]Оплата!AA237</f>
        <v>0</v>
      </c>
      <c r="M238" s="14">
        <f t="shared" si="89"/>
        <v>1896.8274000000017</v>
      </c>
      <c r="N238" s="14">
        <f t="shared" si="90"/>
        <v>437.57319999999982</v>
      </c>
      <c r="O238" s="12">
        <f t="shared" si="83"/>
        <v>2334.4006000000018</v>
      </c>
      <c r="P238" s="12"/>
      <c r="Q238" s="14">
        <f t="shared" si="92"/>
        <v>-1851.7571999999973</v>
      </c>
      <c r="R238" s="41">
        <f>[1]Оплата!BD237</f>
        <v>-1851.7571999999973</v>
      </c>
      <c r="S238" s="41" t="str">
        <f t="shared" si="78"/>
        <v/>
      </c>
      <c r="T238" s="14" t="str">
        <f t="shared" si="79"/>
        <v xml:space="preserve">№215 </v>
      </c>
    </row>
    <row r="239" spans="1:20">
      <c r="A239" s="38" t="s">
        <v>216</v>
      </c>
      <c r="B239" s="39">
        <v>1048.3499999999999</v>
      </c>
      <c r="C239" s="39">
        <v>608.22</v>
      </c>
      <c r="D239" s="39">
        <v>1656.58</v>
      </c>
      <c r="E239" s="40">
        <v>1048.3800000000001</v>
      </c>
      <c r="F239" s="40">
        <v>608.22</v>
      </c>
      <c r="G239" s="40">
        <v>1656.6100000000001</v>
      </c>
      <c r="H239" s="40">
        <f t="shared" si="80"/>
        <v>3.0000000000200089E-2</v>
      </c>
      <c r="I239" s="40">
        <f t="shared" si="81"/>
        <v>0</v>
      </c>
      <c r="J239" s="40">
        <f t="shared" si="82"/>
        <v>3.0000000000200089E-2</v>
      </c>
      <c r="K239" s="41">
        <f>[1]Оплата!BC238</f>
        <v>645.09170000000086</v>
      </c>
      <c r="L239" s="41">
        <f>[1]Оплата!AA238</f>
        <v>0</v>
      </c>
      <c r="M239" s="41">
        <f t="shared" si="89"/>
        <v>0.18540000000123655</v>
      </c>
      <c r="N239" s="41">
        <f t="shared" si="90"/>
        <v>0</v>
      </c>
      <c r="O239" s="38">
        <f t="shared" si="83"/>
        <v>0.18540000000123655</v>
      </c>
      <c r="P239" s="38"/>
      <c r="Q239" s="41">
        <f t="shared" si="92"/>
        <v>644.90629999999965</v>
      </c>
      <c r="R239" s="41">
        <f>[1]Оплата!BD238</f>
        <v>644.90629999999965</v>
      </c>
      <c r="S239" s="41" t="str">
        <f t="shared" si="78"/>
        <v/>
      </c>
      <c r="T239" s="41" t="str">
        <f t="shared" si="79"/>
        <v>№216</v>
      </c>
    </row>
    <row r="240" spans="1:20">
      <c r="A240" s="12" t="s">
        <v>217</v>
      </c>
      <c r="B240" s="36">
        <v>14575.61</v>
      </c>
      <c r="C240" s="36">
        <v>7022.47</v>
      </c>
      <c r="D240" s="36">
        <v>21598.09</v>
      </c>
      <c r="E240" s="9">
        <v>14688.33</v>
      </c>
      <c r="F240" s="9">
        <v>7088.35</v>
      </c>
      <c r="G240" s="9">
        <v>21776.68</v>
      </c>
      <c r="H240" s="10">
        <f t="shared" si="80"/>
        <v>112.71999999999935</v>
      </c>
      <c r="I240" s="10">
        <f t="shared" si="81"/>
        <v>65.880000000000109</v>
      </c>
      <c r="J240" s="10">
        <f t="shared" si="82"/>
        <v>178.59000000000015</v>
      </c>
      <c r="K240" s="14">
        <f>[1]Оплата!BC239</f>
        <v>-1258.394400000002</v>
      </c>
      <c r="L240" s="14">
        <f>[1]Оплата!AA239</f>
        <v>1258.3900000000001</v>
      </c>
      <c r="M240" s="14">
        <f t="shared" si="89"/>
        <v>696.60959999999591</v>
      </c>
      <c r="N240" s="14">
        <f t="shared" si="90"/>
        <v>150.86520000000024</v>
      </c>
      <c r="O240" s="12">
        <f t="shared" si="83"/>
        <v>847.47479999999609</v>
      </c>
      <c r="P240" s="12"/>
      <c r="Q240" s="14">
        <f t="shared" si="92"/>
        <v>-847.47919999999817</v>
      </c>
      <c r="R240" s="41">
        <f>[1]Оплата!BD239</f>
        <v>-847.47919999999817</v>
      </c>
      <c r="S240" s="41" t="str">
        <f t="shared" si="78"/>
        <v/>
      </c>
      <c r="T240" s="14" t="str">
        <f t="shared" si="79"/>
        <v xml:space="preserve">№217 </v>
      </c>
    </row>
    <row r="241" spans="1:20">
      <c r="A241" s="38" t="s">
        <v>218</v>
      </c>
      <c r="B241" s="39">
        <v>360.29</v>
      </c>
      <c r="C241" s="39">
        <v>1742.75</v>
      </c>
      <c r="D241" s="39">
        <v>2103.0500000000002</v>
      </c>
      <c r="E241" s="40">
        <v>377.12</v>
      </c>
      <c r="F241" s="40">
        <v>1747.33</v>
      </c>
      <c r="G241" s="40">
        <v>2124.4700000000003</v>
      </c>
      <c r="H241" s="40">
        <f t="shared" si="80"/>
        <v>16.829999999999984</v>
      </c>
      <c r="I241" s="40">
        <f t="shared" si="81"/>
        <v>4.5799999999999272</v>
      </c>
      <c r="J241" s="40">
        <f t="shared" si="82"/>
        <v>21.420000000000073</v>
      </c>
      <c r="K241" s="41">
        <f>[1]Оплата!BC240</f>
        <v>366.44599999999969</v>
      </c>
      <c r="L241" s="41">
        <f>[1]Оплата!AA240</f>
        <v>0</v>
      </c>
      <c r="M241" s="41">
        <f t="shared" si="89"/>
        <v>104.0093999999999</v>
      </c>
      <c r="N241" s="41">
        <f t="shared" si="90"/>
        <v>10.488199999999834</v>
      </c>
      <c r="O241" s="38">
        <f t="shared" si="83"/>
        <v>114.49759999999974</v>
      </c>
      <c r="P241" s="38"/>
      <c r="Q241" s="41">
        <f t="shared" si="92"/>
        <v>251.94839999999994</v>
      </c>
      <c r="R241" s="41">
        <f>[1]Оплата!BD240</f>
        <v>251.94839999999994</v>
      </c>
      <c r="S241" s="41" t="str">
        <f t="shared" si="78"/>
        <v/>
      </c>
      <c r="T241" s="41" t="str">
        <f t="shared" si="79"/>
        <v xml:space="preserve">№218 </v>
      </c>
    </row>
    <row r="242" spans="1:20">
      <c r="A242" s="12" t="s">
        <v>219</v>
      </c>
      <c r="B242" s="36">
        <v>3232.71</v>
      </c>
      <c r="C242" s="36">
        <v>3003.87</v>
      </c>
      <c r="D242" s="36">
        <v>6236.59</v>
      </c>
      <c r="E242" s="9">
        <v>3252.9900000000002</v>
      </c>
      <c r="F242" s="9">
        <v>3010.9</v>
      </c>
      <c r="G242" s="9">
        <v>6263.89</v>
      </c>
      <c r="H242" s="10">
        <f t="shared" si="80"/>
        <v>20.2800000000002</v>
      </c>
      <c r="I242" s="10">
        <f t="shared" si="81"/>
        <v>7.0300000000002001</v>
      </c>
      <c r="J242" s="10">
        <f t="shared" si="82"/>
        <v>27.300000000000182</v>
      </c>
      <c r="K242" s="14">
        <f>[1]Оплата!BC241</f>
        <v>477.1281429999998</v>
      </c>
      <c r="L242" s="14">
        <f>[1]Оплата!AA241</f>
        <v>0</v>
      </c>
      <c r="M242" s="14">
        <f t="shared" si="89"/>
        <v>125.33040000000123</v>
      </c>
      <c r="N242" s="14">
        <f t="shared" si="90"/>
        <v>16.098700000000459</v>
      </c>
      <c r="O242" s="12">
        <f t="shared" si="83"/>
        <v>141.42910000000168</v>
      </c>
      <c r="P242" s="12"/>
      <c r="Q242" s="14">
        <f t="shared" si="92"/>
        <v>335.69904299999814</v>
      </c>
      <c r="R242" s="41">
        <f>[1]Оплата!BD241</f>
        <v>335.69904299999814</v>
      </c>
      <c r="S242" s="41" t="str">
        <f t="shared" si="78"/>
        <v/>
      </c>
      <c r="T242" s="14" t="str">
        <f t="shared" si="79"/>
        <v xml:space="preserve">№219 </v>
      </c>
    </row>
    <row r="243" spans="1:20">
      <c r="A243" s="38" t="s">
        <v>220</v>
      </c>
      <c r="B243" s="39">
        <v>1087.06</v>
      </c>
      <c r="C243" s="39">
        <v>117.44</v>
      </c>
      <c r="D243" s="39">
        <v>1204.5</v>
      </c>
      <c r="E243" s="40">
        <v>1087.08</v>
      </c>
      <c r="F243" s="40">
        <v>117.45</v>
      </c>
      <c r="G243" s="40">
        <v>1204.55</v>
      </c>
      <c r="H243" s="40">
        <f t="shared" si="80"/>
        <v>1.999999999998181E-2</v>
      </c>
      <c r="I243" s="40">
        <f t="shared" si="81"/>
        <v>1.0000000000005116E-2</v>
      </c>
      <c r="J243" s="40">
        <f t="shared" si="82"/>
        <v>4.9999999999954525E-2</v>
      </c>
      <c r="K243" s="41">
        <f>[1]Оплата!BC242</f>
        <v>1041.6686999999995</v>
      </c>
      <c r="L243" s="41">
        <f>[1]Оплата!AA242</f>
        <v>0</v>
      </c>
      <c r="M243" s="41">
        <f t="shared" si="89"/>
        <v>0.12359999999988758</v>
      </c>
      <c r="N243" s="41">
        <f t="shared" si="90"/>
        <v>2.2900000000011717E-2</v>
      </c>
      <c r="O243" s="38">
        <f t="shared" si="83"/>
        <v>0.14649999999989929</v>
      </c>
      <c r="P243" s="38"/>
      <c r="Q243" s="41">
        <f t="shared" si="92"/>
        <v>1041.5221999999997</v>
      </c>
      <c r="R243" s="41">
        <f>[1]Оплата!BD242</f>
        <v>1041.5221999999997</v>
      </c>
      <c r="S243" s="41" t="str">
        <f t="shared" si="78"/>
        <v/>
      </c>
      <c r="T243" s="41" t="str">
        <f t="shared" si="79"/>
        <v xml:space="preserve">№220 </v>
      </c>
    </row>
    <row r="244" spans="1:20">
      <c r="A244" s="12" t="s">
        <v>221</v>
      </c>
      <c r="B244" s="36">
        <v>1969.43</v>
      </c>
      <c r="C244" s="36">
        <v>1109.48</v>
      </c>
      <c r="D244" s="36">
        <v>3078.91</v>
      </c>
      <c r="E244" s="9">
        <v>2073.27</v>
      </c>
      <c r="F244" s="9">
        <v>1183.3600000000001</v>
      </c>
      <c r="G244" s="9">
        <v>3256.63</v>
      </c>
      <c r="H244" s="10">
        <f t="shared" si="80"/>
        <v>103.83999999999992</v>
      </c>
      <c r="I244" s="10">
        <f t="shared" si="81"/>
        <v>73.880000000000109</v>
      </c>
      <c r="J244" s="10">
        <f t="shared" si="82"/>
        <v>177.72000000000025</v>
      </c>
      <c r="K244" s="14">
        <f>[1]Оплата!BC243</f>
        <v>-1642.2865999999985</v>
      </c>
      <c r="L244" s="14">
        <f>[1]Оплата!AA243</f>
        <v>0</v>
      </c>
      <c r="M244" s="14">
        <f t="shared" si="89"/>
        <v>641.73119999999949</v>
      </c>
      <c r="N244" s="14">
        <f t="shared" si="90"/>
        <v>169.18520000000026</v>
      </c>
      <c r="O244" s="12">
        <f t="shared" si="83"/>
        <v>810.91639999999973</v>
      </c>
      <c r="P244" s="12"/>
      <c r="Q244" s="14">
        <f t="shared" si="92"/>
        <v>-2453.2029999999982</v>
      </c>
      <c r="R244" s="41">
        <f>[1]Оплата!BD243</f>
        <v>-2453.2029999999982</v>
      </c>
      <c r="S244" s="41" t="str">
        <f t="shared" si="78"/>
        <v/>
      </c>
      <c r="T244" s="14" t="str">
        <f t="shared" si="79"/>
        <v xml:space="preserve">№221 </v>
      </c>
    </row>
    <row r="245" spans="1:20">
      <c r="A245" s="38" t="s">
        <v>222</v>
      </c>
      <c r="B245" s="39">
        <v>2922.86</v>
      </c>
      <c r="C245" s="39">
        <v>1098.0899999999999</v>
      </c>
      <c r="D245" s="39">
        <v>4021.3</v>
      </c>
      <c r="E245" s="40">
        <v>2924.79</v>
      </c>
      <c r="F245" s="40">
        <v>1099</v>
      </c>
      <c r="G245" s="40">
        <v>4024.13</v>
      </c>
      <c r="H245" s="40">
        <f t="shared" si="80"/>
        <v>1.9299999999998363</v>
      </c>
      <c r="I245" s="40">
        <f t="shared" si="81"/>
        <v>0.91000000000008185</v>
      </c>
      <c r="J245" s="40">
        <f t="shared" si="82"/>
        <v>2.8299999999999272</v>
      </c>
      <c r="K245" s="41">
        <f>[1]Оплата!BC244</f>
        <v>-71.377399999999739</v>
      </c>
      <c r="L245" s="41">
        <f>[1]Оплата!AA244</f>
        <v>0</v>
      </c>
      <c r="M245" s="41">
        <f t="shared" si="89"/>
        <v>11.927399999998988</v>
      </c>
      <c r="N245" s="41">
        <f t="shared" si="90"/>
        <v>2.0839000000001873</v>
      </c>
      <c r="O245" s="38">
        <f t="shared" si="83"/>
        <v>14.011299999999174</v>
      </c>
      <c r="P245" s="38"/>
      <c r="Q245" s="41">
        <f t="shared" si="92"/>
        <v>-85.38869999999892</v>
      </c>
      <c r="R245" s="41">
        <f>[1]Оплата!BD244</f>
        <v>-85.38869999999892</v>
      </c>
      <c r="S245" s="41" t="str">
        <f t="shared" si="78"/>
        <v/>
      </c>
      <c r="T245" s="41" t="str">
        <f t="shared" si="79"/>
        <v xml:space="preserve">№222 </v>
      </c>
    </row>
    <row r="246" spans="1:20">
      <c r="A246" s="12" t="s">
        <v>223</v>
      </c>
      <c r="B246" s="36">
        <v>2029.0800000000002</v>
      </c>
      <c r="C246" s="36">
        <v>1142.6400000000001</v>
      </c>
      <c r="D246" s="36">
        <v>3171.7400000000002</v>
      </c>
      <c r="E246" s="9">
        <v>2523.66</v>
      </c>
      <c r="F246" s="9">
        <v>1380.72</v>
      </c>
      <c r="G246" s="9">
        <v>3904.39</v>
      </c>
      <c r="H246" s="10">
        <f t="shared" si="80"/>
        <v>494.5799999999997</v>
      </c>
      <c r="I246" s="10">
        <f t="shared" si="81"/>
        <v>238.07999999999993</v>
      </c>
      <c r="J246" s="10">
        <f t="shared" si="82"/>
        <v>732.64999999999964</v>
      </c>
      <c r="K246" s="14">
        <f>[1]Оплата!BC245</f>
        <v>1201.5273999999988</v>
      </c>
      <c r="L246" s="14">
        <f>[1]Оплата!AA245</f>
        <v>0</v>
      </c>
      <c r="M246" s="14">
        <f t="shared" si="89"/>
        <v>3056.504399999998</v>
      </c>
      <c r="N246" s="14">
        <f t="shared" si="90"/>
        <v>545.20319999999981</v>
      </c>
      <c r="O246" s="12">
        <f t="shared" si="83"/>
        <v>3601.7075999999979</v>
      </c>
      <c r="P246" s="12"/>
      <c r="Q246" s="14">
        <f t="shared" si="92"/>
        <v>-2400.1801999999989</v>
      </c>
      <c r="R246" s="41">
        <f>[1]Оплата!BD245</f>
        <v>-2400.1801999999989</v>
      </c>
      <c r="S246" s="41" t="str">
        <f t="shared" si="78"/>
        <v/>
      </c>
      <c r="T246" s="14" t="str">
        <f t="shared" si="79"/>
        <v xml:space="preserve">№223 </v>
      </c>
    </row>
    <row r="247" spans="1:20">
      <c r="A247" s="38" t="s">
        <v>224</v>
      </c>
      <c r="B247" s="39">
        <v>1046.45</v>
      </c>
      <c r="C247" s="39">
        <v>1301.5</v>
      </c>
      <c r="D247" s="39">
        <v>2347.98</v>
      </c>
      <c r="E247" s="40">
        <v>1290.05</v>
      </c>
      <c r="F247" s="40">
        <v>1439.81</v>
      </c>
      <c r="G247" s="40">
        <v>2729.89</v>
      </c>
      <c r="H247" s="40">
        <f t="shared" ref="H247" si="93">E247-B247</f>
        <v>243.59999999999991</v>
      </c>
      <c r="I247" s="40">
        <f t="shared" ref="I247" si="94">F247-C247</f>
        <v>138.30999999999995</v>
      </c>
      <c r="J247" s="40">
        <f t="shared" ref="J247" si="95">G247-D247</f>
        <v>381.90999999999985</v>
      </c>
      <c r="K247" s="41">
        <f>[1]Оплата!BC246</f>
        <v>2305.3562000000002</v>
      </c>
      <c r="L247" s="41">
        <f>[1]Оплата!AA246</f>
        <v>0</v>
      </c>
      <c r="M247" s="41">
        <f t="shared" si="89"/>
        <v>1505.4479999999994</v>
      </c>
      <c r="N247" s="41">
        <f t="shared" si="90"/>
        <v>316.72989999999987</v>
      </c>
      <c r="O247" s="38">
        <f t="shared" si="83"/>
        <v>1822.1778999999992</v>
      </c>
      <c r="P247" s="38"/>
      <c r="Q247" s="41">
        <f t="shared" si="92"/>
        <v>483.17830000000095</v>
      </c>
      <c r="R247" s="41">
        <f>[1]Оплата!BD246</f>
        <v>483.17830000000095</v>
      </c>
      <c r="S247" s="41" t="str">
        <f t="shared" si="78"/>
        <v/>
      </c>
      <c r="T247" s="41" t="str">
        <f t="shared" si="79"/>
        <v xml:space="preserve">№224 </v>
      </c>
    </row>
    <row r="248" spans="1:20">
      <c r="A248" s="12" t="s">
        <v>225</v>
      </c>
      <c r="B248" s="36">
        <v>2.35</v>
      </c>
      <c r="C248" s="36">
        <v>0.39</v>
      </c>
      <c r="D248" s="36">
        <v>2.75</v>
      </c>
      <c r="E248" s="9">
        <v>2.35</v>
      </c>
      <c r="F248" s="9">
        <v>0.39</v>
      </c>
      <c r="G248" s="9">
        <v>2.75</v>
      </c>
      <c r="H248" s="10">
        <f t="shared" si="80"/>
        <v>0</v>
      </c>
      <c r="I248" s="10">
        <f t="shared" si="81"/>
        <v>0</v>
      </c>
      <c r="J248" s="10">
        <f t="shared" si="82"/>
        <v>0</v>
      </c>
      <c r="K248" s="14">
        <f>[1]Оплата!BC247</f>
        <v>187.8814000000001</v>
      </c>
      <c r="L248" s="14">
        <f>[1]Оплата!AA247</f>
        <v>0</v>
      </c>
      <c r="M248" s="14">
        <f t="shared" si="89"/>
        <v>0</v>
      </c>
      <c r="N248" s="14">
        <f t="shared" si="90"/>
        <v>0</v>
      </c>
      <c r="O248" s="12">
        <f t="shared" si="83"/>
        <v>0</v>
      </c>
      <c r="P248" s="12"/>
      <c r="Q248" s="14">
        <f t="shared" si="92"/>
        <v>187.8814000000001</v>
      </c>
      <c r="R248" s="41">
        <f>[1]Оплата!BD247</f>
        <v>187.8814000000001</v>
      </c>
      <c r="S248" s="41" t="str">
        <f t="shared" si="78"/>
        <v/>
      </c>
      <c r="T248" s="14" t="str">
        <f t="shared" si="79"/>
        <v xml:space="preserve">№225 </v>
      </c>
    </row>
    <row r="249" spans="1:20">
      <c r="A249" s="38" t="s">
        <v>226</v>
      </c>
      <c r="B249" s="39">
        <v>5232.3</v>
      </c>
      <c r="C249" s="39">
        <v>3783.19</v>
      </c>
      <c r="D249" s="39">
        <v>9015.49</v>
      </c>
      <c r="E249" s="40">
        <v>5333.32</v>
      </c>
      <c r="F249" s="40">
        <v>3816.65</v>
      </c>
      <c r="G249" s="40">
        <v>9149.98</v>
      </c>
      <c r="H249" s="40">
        <f t="shared" si="80"/>
        <v>101.01999999999953</v>
      </c>
      <c r="I249" s="40">
        <f t="shared" si="81"/>
        <v>33.460000000000036</v>
      </c>
      <c r="J249" s="40">
        <f t="shared" si="82"/>
        <v>134.48999999999978</v>
      </c>
      <c r="K249" s="41">
        <f>[1]Оплата!BC248</f>
        <v>3859.6124000000004</v>
      </c>
      <c r="L249" s="41">
        <f>[1]Оплата!AA248</f>
        <v>0</v>
      </c>
      <c r="M249" s="41">
        <f t="shared" si="89"/>
        <v>624.303599999997</v>
      </c>
      <c r="N249" s="41">
        <f t="shared" si="90"/>
        <v>76.623400000000089</v>
      </c>
      <c r="O249" s="38">
        <f t="shared" si="83"/>
        <v>700.92699999999707</v>
      </c>
      <c r="P249" s="38"/>
      <c r="Q249" s="41">
        <f t="shared" si="92"/>
        <v>3158.6854000000035</v>
      </c>
      <c r="R249" s="41">
        <f>[1]Оплата!BD248</f>
        <v>3158.6854000000035</v>
      </c>
      <c r="S249" s="41" t="str">
        <f t="shared" si="78"/>
        <v/>
      </c>
      <c r="T249" s="41" t="str">
        <f t="shared" si="79"/>
        <v xml:space="preserve">№226 </v>
      </c>
    </row>
    <row r="250" spans="1:20">
      <c r="A250" s="12" t="s">
        <v>227</v>
      </c>
      <c r="B250" s="36">
        <v>771.88</v>
      </c>
      <c r="C250" s="36">
        <v>121.34</v>
      </c>
      <c r="D250" s="36">
        <v>893.22</v>
      </c>
      <c r="E250" s="9">
        <v>782.97</v>
      </c>
      <c r="F250" s="9">
        <v>129.85</v>
      </c>
      <c r="G250" s="9">
        <v>912.83</v>
      </c>
      <c r="H250" s="10">
        <f t="shared" si="80"/>
        <v>11.090000000000032</v>
      </c>
      <c r="I250" s="10">
        <f t="shared" si="81"/>
        <v>8.5099999999999909</v>
      </c>
      <c r="J250" s="10">
        <f t="shared" si="82"/>
        <v>19.610000000000014</v>
      </c>
      <c r="K250" s="14">
        <f>[1]Оплата!BC249</f>
        <v>-200.43660000000011</v>
      </c>
      <c r="L250" s="14">
        <f>[1]Оплата!AA249</f>
        <v>0</v>
      </c>
      <c r="M250" s="14">
        <f t="shared" ref="M250:M274" si="96">H250*M$5</f>
        <v>68.536200000000193</v>
      </c>
      <c r="N250" s="14">
        <f t="shared" ref="N250:N274" si="97">I250*N$5</f>
        <v>19.487899999999978</v>
      </c>
      <c r="O250" s="12">
        <f t="shared" si="83"/>
        <v>88.024100000000175</v>
      </c>
      <c r="P250" s="12"/>
      <c r="Q250" s="14">
        <f t="shared" si="92"/>
        <v>-288.46070000000032</v>
      </c>
      <c r="R250" s="41">
        <f>[1]Оплата!BD249</f>
        <v>-288.46070000000032</v>
      </c>
      <c r="S250" s="41" t="str">
        <f t="shared" si="78"/>
        <v/>
      </c>
      <c r="T250" s="14" t="str">
        <f t="shared" si="79"/>
        <v xml:space="preserve">№227 </v>
      </c>
    </row>
    <row r="251" spans="1:20">
      <c r="A251" s="38" t="s">
        <v>228</v>
      </c>
      <c r="B251" s="39">
        <v>11730.6</v>
      </c>
      <c r="C251" s="39">
        <v>11827.49</v>
      </c>
      <c r="D251" s="39">
        <v>23558.21</v>
      </c>
      <c r="E251" s="40">
        <v>11854.26</v>
      </c>
      <c r="F251" s="40">
        <v>11857.27</v>
      </c>
      <c r="G251" s="40">
        <v>23711.65</v>
      </c>
      <c r="H251" s="40">
        <f t="shared" si="80"/>
        <v>123.65999999999985</v>
      </c>
      <c r="I251" s="40">
        <f t="shared" si="81"/>
        <v>29.780000000000655</v>
      </c>
      <c r="J251" s="40">
        <f t="shared" si="82"/>
        <v>153.44000000000233</v>
      </c>
      <c r="K251" s="41">
        <f>[1]Оплата!BC250</f>
        <v>736.33860000000345</v>
      </c>
      <c r="L251" s="41">
        <f>[1]Оплата!AA250</f>
        <v>5000</v>
      </c>
      <c r="M251" s="41">
        <f t="shared" si="96"/>
        <v>764.21879999999908</v>
      </c>
      <c r="N251" s="41">
        <f t="shared" si="97"/>
        <v>68.196200000001497</v>
      </c>
      <c r="O251" s="38">
        <f t="shared" si="83"/>
        <v>832.41500000000053</v>
      </c>
      <c r="P251" s="38"/>
      <c r="Q251" s="41">
        <f t="shared" si="92"/>
        <v>4903.9236000000028</v>
      </c>
      <c r="R251" s="41">
        <f>[1]Оплата!BD250</f>
        <v>4903.9236000000028</v>
      </c>
      <c r="S251" s="41" t="str">
        <f t="shared" si="78"/>
        <v/>
      </c>
      <c r="T251" s="41" t="str">
        <f t="shared" si="79"/>
        <v xml:space="preserve">№228 </v>
      </c>
    </row>
    <row r="252" spans="1:20">
      <c r="A252" s="12" t="s">
        <v>229</v>
      </c>
      <c r="B252" s="36">
        <v>157.97</v>
      </c>
      <c r="C252" s="36">
        <v>85.65</v>
      </c>
      <c r="D252" s="36">
        <v>243.62</v>
      </c>
      <c r="E252" s="9">
        <v>157.99</v>
      </c>
      <c r="F252" s="9">
        <v>85.66</v>
      </c>
      <c r="G252" s="9">
        <v>243.65</v>
      </c>
      <c r="H252" s="10">
        <f t="shared" si="80"/>
        <v>2.0000000000010232E-2</v>
      </c>
      <c r="I252" s="10">
        <f t="shared" si="81"/>
        <v>9.9999999999909051E-3</v>
      </c>
      <c r="J252" s="10">
        <f t="shared" si="82"/>
        <v>3.0000000000001137E-2</v>
      </c>
      <c r="K252" s="14">
        <f>[1]Оплата!BC251</f>
        <v>144.7574000000001</v>
      </c>
      <c r="L252" s="14">
        <f>[1]Оплата!AA251</f>
        <v>0</v>
      </c>
      <c r="M252" s="14">
        <f t="shared" si="96"/>
        <v>0.12360000000006323</v>
      </c>
      <c r="N252" s="14">
        <f t="shared" si="97"/>
        <v>2.2899999999979173E-2</v>
      </c>
      <c r="O252" s="12">
        <f t="shared" si="83"/>
        <v>0.1465000000000424</v>
      </c>
      <c r="P252" s="12"/>
      <c r="Q252" s="14">
        <f t="shared" si="92"/>
        <v>144.61090000000007</v>
      </c>
      <c r="R252" s="41">
        <f>[1]Оплата!BD251</f>
        <v>144.61090000000007</v>
      </c>
      <c r="S252" s="41" t="str">
        <f t="shared" si="78"/>
        <v/>
      </c>
      <c r="T252" s="14" t="str">
        <f t="shared" si="79"/>
        <v xml:space="preserve">№229 </v>
      </c>
    </row>
    <row r="253" spans="1:20">
      <c r="A253" s="38" t="s">
        <v>230</v>
      </c>
      <c r="B253" s="39">
        <v>46.53</v>
      </c>
      <c r="C253" s="39">
        <v>0.83000000000000007</v>
      </c>
      <c r="D253" s="39">
        <v>47.37</v>
      </c>
      <c r="E253" s="40">
        <v>47.300000000000004</v>
      </c>
      <c r="F253" s="40">
        <v>0.83000000000000007</v>
      </c>
      <c r="G253" s="40">
        <v>48.14</v>
      </c>
      <c r="H253" s="40">
        <f t="shared" si="80"/>
        <v>0.77000000000000313</v>
      </c>
      <c r="I253" s="40">
        <f t="shared" si="81"/>
        <v>0</v>
      </c>
      <c r="J253" s="40">
        <f t="shared" si="82"/>
        <v>0.77000000000000313</v>
      </c>
      <c r="K253" s="41">
        <f>[1]Оплата!BC252</f>
        <v>-1.1764000000000272</v>
      </c>
      <c r="L253" s="41">
        <f>[1]Оплата!AA252</f>
        <v>0</v>
      </c>
      <c r="M253" s="41">
        <f t="shared" si="96"/>
        <v>4.758600000000019</v>
      </c>
      <c r="N253" s="41">
        <f t="shared" si="97"/>
        <v>0</v>
      </c>
      <c r="O253" s="38">
        <f t="shared" si="83"/>
        <v>4.758600000000019</v>
      </c>
      <c r="P253" s="38"/>
      <c r="Q253" s="41">
        <f t="shared" si="92"/>
        <v>-5.9350000000000467</v>
      </c>
      <c r="R253" s="41">
        <f>[1]Оплата!BD252</f>
        <v>-5.9350000000000467</v>
      </c>
      <c r="S253" s="41" t="str">
        <f t="shared" si="78"/>
        <v/>
      </c>
      <c r="T253" s="41" t="str">
        <f t="shared" si="79"/>
        <v xml:space="preserve">№229а </v>
      </c>
    </row>
    <row r="254" spans="1:20">
      <c r="A254" s="12" t="s">
        <v>231</v>
      </c>
      <c r="B254" s="36">
        <v>3337.66</v>
      </c>
      <c r="C254" s="36">
        <v>1012.37</v>
      </c>
      <c r="D254" s="36">
        <v>4350.04</v>
      </c>
      <c r="E254" s="9">
        <v>3503.6</v>
      </c>
      <c r="F254" s="9">
        <v>1092.26</v>
      </c>
      <c r="G254" s="9">
        <v>4595.87</v>
      </c>
      <c r="H254" s="10">
        <f t="shared" si="80"/>
        <v>165.94000000000005</v>
      </c>
      <c r="I254" s="10">
        <f t="shared" si="81"/>
        <v>79.889999999999986</v>
      </c>
      <c r="J254" s="10">
        <f t="shared" si="82"/>
        <v>245.82999999999993</v>
      </c>
      <c r="K254" s="14">
        <f>[1]Оплата!BC253</f>
        <v>267.04000000000161</v>
      </c>
      <c r="L254" s="14">
        <f>[1]Оплата!AA253</f>
        <v>0</v>
      </c>
      <c r="M254" s="14">
        <f t="shared" si="96"/>
        <v>1025.5092000000002</v>
      </c>
      <c r="N254" s="14">
        <f t="shared" si="97"/>
        <v>182.94809999999998</v>
      </c>
      <c r="O254" s="12">
        <f t="shared" si="83"/>
        <v>1208.4573000000003</v>
      </c>
      <c r="P254" s="12"/>
      <c r="Q254" s="14">
        <f t="shared" si="92"/>
        <v>-941.4172999999987</v>
      </c>
      <c r="R254" s="41">
        <f>[1]Оплата!BD253</f>
        <v>-941.4172999999987</v>
      </c>
      <c r="S254" s="41" t="str">
        <f t="shared" si="78"/>
        <v/>
      </c>
      <c r="T254" s="14" t="str">
        <f t="shared" si="79"/>
        <v xml:space="preserve">№230 </v>
      </c>
    </row>
    <row r="255" spans="1:20">
      <c r="A255" s="38" t="s">
        <v>232</v>
      </c>
      <c r="B255" s="39">
        <v>6529.7</v>
      </c>
      <c r="C255" s="39">
        <v>3643.71</v>
      </c>
      <c r="D255" s="39">
        <v>10173.460000000001</v>
      </c>
      <c r="E255" s="40">
        <v>6561.32</v>
      </c>
      <c r="F255" s="40">
        <v>3662.03</v>
      </c>
      <c r="G255" s="40">
        <v>10223.39</v>
      </c>
      <c r="H255" s="40">
        <f t="shared" si="80"/>
        <v>31.619999999999891</v>
      </c>
      <c r="I255" s="40">
        <f t="shared" si="81"/>
        <v>18.320000000000164</v>
      </c>
      <c r="J255" s="40">
        <f t="shared" si="82"/>
        <v>49.929999999998472</v>
      </c>
      <c r="K255" s="41">
        <f>[1]Оплата!BC254</f>
        <v>1497.6835900000003</v>
      </c>
      <c r="L255" s="41">
        <f>[1]Оплата!AA254</f>
        <v>0</v>
      </c>
      <c r="M255" s="41">
        <f t="shared" si="96"/>
        <v>195.41159999999931</v>
      </c>
      <c r="N255" s="41">
        <f t="shared" si="97"/>
        <v>41.952800000000373</v>
      </c>
      <c r="O255" s="38">
        <f t="shared" si="83"/>
        <v>237.36439999999968</v>
      </c>
      <c r="P255" s="38"/>
      <c r="Q255" s="41">
        <f t="shared" si="92"/>
        <v>1260.3191900000006</v>
      </c>
      <c r="R255" s="41">
        <f>[1]Оплата!BD254</f>
        <v>1260.3191900000006</v>
      </c>
      <c r="S255" s="41" t="str">
        <f t="shared" si="78"/>
        <v/>
      </c>
      <c r="T255" s="41" t="str">
        <f t="shared" si="79"/>
        <v xml:space="preserve">№231 </v>
      </c>
    </row>
    <row r="256" spans="1:20">
      <c r="A256" s="12" t="s">
        <v>233</v>
      </c>
      <c r="B256" s="36">
        <v>2090.09</v>
      </c>
      <c r="C256" s="36">
        <v>361.65000000000003</v>
      </c>
      <c r="D256" s="36">
        <v>2451.7400000000002</v>
      </c>
      <c r="E256" s="9">
        <v>2181.16</v>
      </c>
      <c r="F256" s="9">
        <v>373.25</v>
      </c>
      <c r="G256" s="9">
        <v>2554.41</v>
      </c>
      <c r="H256" s="10">
        <f t="shared" si="80"/>
        <v>91.069999999999709</v>
      </c>
      <c r="I256" s="10">
        <f t="shared" si="81"/>
        <v>11.599999999999966</v>
      </c>
      <c r="J256" s="10">
        <f t="shared" si="82"/>
        <v>102.66999999999962</v>
      </c>
      <c r="K256" s="14">
        <f>[1]Оплата!BC255</f>
        <v>1217.3045999999988</v>
      </c>
      <c r="L256" s="14">
        <f>[1]Оплата!AA255</f>
        <v>0</v>
      </c>
      <c r="M256" s="14">
        <f t="shared" si="96"/>
        <v>562.81259999999816</v>
      </c>
      <c r="N256" s="14">
        <f t="shared" si="97"/>
        <v>26.563999999999922</v>
      </c>
      <c r="O256" s="12">
        <f t="shared" si="83"/>
        <v>589.37659999999812</v>
      </c>
      <c r="P256" s="12"/>
      <c r="Q256" s="14">
        <f t="shared" si="92"/>
        <v>627.92800000000068</v>
      </c>
      <c r="R256" s="41">
        <f>[1]Оплата!BD255</f>
        <v>627.92800000000068</v>
      </c>
      <c r="S256" s="41" t="str">
        <f t="shared" si="78"/>
        <v/>
      </c>
      <c r="T256" s="14" t="str">
        <f t="shared" si="79"/>
        <v xml:space="preserve">№232 </v>
      </c>
    </row>
    <row r="257" spans="1:20">
      <c r="A257" s="38" t="s">
        <v>234</v>
      </c>
      <c r="B257" s="39">
        <v>35162.93</v>
      </c>
      <c r="C257" s="39">
        <v>19272.14</v>
      </c>
      <c r="D257" s="39">
        <v>54435.08</v>
      </c>
      <c r="E257" s="40">
        <v>35347.42</v>
      </c>
      <c r="F257" s="40">
        <v>19354.59</v>
      </c>
      <c r="G257" s="40">
        <v>54702.01</v>
      </c>
      <c r="H257" s="40">
        <f t="shared" si="80"/>
        <v>184.48999999999796</v>
      </c>
      <c r="I257" s="40">
        <f t="shared" si="81"/>
        <v>82.450000000000728</v>
      </c>
      <c r="J257" s="40">
        <f t="shared" si="82"/>
        <v>266.93000000000029</v>
      </c>
      <c r="K257" s="41">
        <f>[1]Оплата!BC256</f>
        <v>-62985.778899999998</v>
      </c>
      <c r="L257" s="41">
        <f>[1]Оплата!AA256</f>
        <v>0</v>
      </c>
      <c r="M257" s="41">
        <f t="shared" si="96"/>
        <v>1140.1481999999874</v>
      </c>
      <c r="N257" s="41">
        <f t="shared" si="97"/>
        <v>188.81050000000167</v>
      </c>
      <c r="O257" s="38">
        <f t="shared" si="83"/>
        <v>1328.958699999989</v>
      </c>
      <c r="P257" s="38"/>
      <c r="Q257" s="41">
        <f t="shared" si="92"/>
        <v>-64314.737599999986</v>
      </c>
      <c r="R257" s="41">
        <f>[1]Оплата!BD256</f>
        <v>-64314.737599999986</v>
      </c>
      <c r="S257" s="41" t="str">
        <f t="shared" si="78"/>
        <v/>
      </c>
      <c r="T257" s="41" t="str">
        <f t="shared" si="79"/>
        <v xml:space="preserve">№233 </v>
      </c>
    </row>
    <row r="258" spans="1:20">
      <c r="A258" s="12" t="s">
        <v>235</v>
      </c>
      <c r="B258" s="36">
        <v>605.51</v>
      </c>
      <c r="C258" s="36">
        <v>181.69</v>
      </c>
      <c r="D258" s="36">
        <v>787.23</v>
      </c>
      <c r="E258" s="9">
        <v>620.86</v>
      </c>
      <c r="F258" s="9">
        <v>183.92000000000002</v>
      </c>
      <c r="G258" s="9">
        <v>804.80000000000007</v>
      </c>
      <c r="H258" s="10">
        <f t="shared" si="80"/>
        <v>15.350000000000023</v>
      </c>
      <c r="I258" s="10">
        <f t="shared" si="81"/>
        <v>2.2300000000000182</v>
      </c>
      <c r="J258" s="10">
        <f t="shared" si="82"/>
        <v>17.57000000000005</v>
      </c>
      <c r="K258" s="14">
        <f>[1]Оплата!BC257</f>
        <v>-46.688299999999685</v>
      </c>
      <c r="L258" s="14">
        <f>[1]Оплата!AA257</f>
        <v>0</v>
      </c>
      <c r="M258" s="14">
        <f t="shared" si="96"/>
        <v>94.863000000000142</v>
      </c>
      <c r="N258" s="14">
        <f t="shared" si="97"/>
        <v>5.1067000000000418</v>
      </c>
      <c r="O258" s="12">
        <f t="shared" si="83"/>
        <v>99.969700000000188</v>
      </c>
      <c r="P258" s="12"/>
      <c r="Q258" s="14">
        <f t="shared" si="92"/>
        <v>-146.65799999999987</v>
      </c>
      <c r="R258" s="41">
        <f>[1]Оплата!BD257</f>
        <v>-146.65799999999987</v>
      </c>
      <c r="S258" s="41" t="str">
        <f t="shared" si="78"/>
        <v/>
      </c>
      <c r="T258" s="14" t="str">
        <f t="shared" si="79"/>
        <v xml:space="preserve">№234 </v>
      </c>
    </row>
    <row r="259" spans="1:20">
      <c r="A259" s="38" t="s">
        <v>236</v>
      </c>
      <c r="B259" s="39">
        <v>1166.6300000000001</v>
      </c>
      <c r="C259" s="39">
        <v>408.29</v>
      </c>
      <c r="D259" s="39">
        <v>1574.93</v>
      </c>
      <c r="E259" s="40">
        <v>1224.6100000000001</v>
      </c>
      <c r="F259" s="40">
        <v>423.47</v>
      </c>
      <c r="G259" s="40">
        <v>1648.0900000000001</v>
      </c>
      <c r="H259" s="40">
        <f t="shared" si="80"/>
        <v>57.980000000000018</v>
      </c>
      <c r="I259" s="40">
        <f t="shared" si="81"/>
        <v>15.180000000000007</v>
      </c>
      <c r="J259" s="40">
        <f t="shared" si="82"/>
        <v>73.160000000000082</v>
      </c>
      <c r="K259" s="41">
        <f>[1]Оплата!BC258</f>
        <v>-358.74210000000249</v>
      </c>
      <c r="L259" s="41">
        <f>[1]Оплата!AA258</f>
        <v>0</v>
      </c>
      <c r="M259" s="41">
        <f t="shared" si="96"/>
        <v>358.3164000000001</v>
      </c>
      <c r="N259" s="41">
        <f t="shared" si="97"/>
        <v>34.762200000000014</v>
      </c>
      <c r="O259" s="38">
        <f>SUM(M259:N259)</f>
        <v>393.07860000000011</v>
      </c>
      <c r="P259" s="38"/>
      <c r="Q259" s="41">
        <f t="shared" si="92"/>
        <v>-751.8207000000026</v>
      </c>
      <c r="R259" s="41">
        <f>[1]Оплата!BD258</f>
        <v>-751.8207000000026</v>
      </c>
      <c r="S259" s="41" t="str">
        <f t="shared" si="78"/>
        <v/>
      </c>
      <c r="T259" s="41" t="str">
        <f t="shared" si="79"/>
        <v xml:space="preserve">№235 </v>
      </c>
    </row>
    <row r="260" spans="1:20">
      <c r="A260" s="12" t="s">
        <v>237</v>
      </c>
      <c r="B260" s="36">
        <v>1787.97</v>
      </c>
      <c r="C260" s="36">
        <v>922.99</v>
      </c>
      <c r="D260" s="36">
        <v>2710.96</v>
      </c>
      <c r="E260" s="9">
        <v>1871.16</v>
      </c>
      <c r="F260" s="9">
        <v>971.98</v>
      </c>
      <c r="G260" s="9">
        <v>2843.16</v>
      </c>
      <c r="H260" s="10">
        <f t="shared" si="80"/>
        <v>83.190000000000055</v>
      </c>
      <c r="I260" s="10">
        <f t="shared" si="81"/>
        <v>48.990000000000009</v>
      </c>
      <c r="J260" s="10">
        <f t="shared" si="82"/>
        <v>132.19999999999982</v>
      </c>
      <c r="K260" s="14">
        <f>[1]Оплата!BC259</f>
        <v>-694.02100000000019</v>
      </c>
      <c r="L260" s="14">
        <f>[1]Оплата!AA259</f>
        <v>0</v>
      </c>
      <c r="M260" s="14">
        <f t="shared" si="96"/>
        <v>514.11420000000032</v>
      </c>
      <c r="N260" s="14">
        <f t="shared" si="97"/>
        <v>112.18710000000003</v>
      </c>
      <c r="O260" s="12">
        <f t="shared" si="83"/>
        <v>626.30130000000031</v>
      </c>
      <c r="P260" s="12"/>
      <c r="Q260" s="14">
        <f t="shared" si="92"/>
        <v>-1320.3223000000005</v>
      </c>
      <c r="R260" s="41">
        <f>[1]Оплата!BD259</f>
        <v>-1320.3223000000005</v>
      </c>
      <c r="S260" s="41" t="str">
        <f t="shared" si="78"/>
        <v/>
      </c>
      <c r="T260" s="14" t="str">
        <f t="shared" si="79"/>
        <v xml:space="preserve">№236 </v>
      </c>
    </row>
    <row r="261" spans="1:20">
      <c r="A261" s="38" t="s">
        <v>238</v>
      </c>
      <c r="B261" s="39">
        <v>1832.3</v>
      </c>
      <c r="C261" s="39">
        <v>420.33</v>
      </c>
      <c r="D261" s="39">
        <v>2252.64</v>
      </c>
      <c r="E261" s="40">
        <v>1955.55</v>
      </c>
      <c r="F261" s="40">
        <v>462.27</v>
      </c>
      <c r="G261" s="40">
        <v>2417.83</v>
      </c>
      <c r="H261" s="40">
        <f t="shared" si="80"/>
        <v>123.25</v>
      </c>
      <c r="I261" s="40">
        <f t="shared" si="81"/>
        <v>41.94</v>
      </c>
      <c r="J261" s="40">
        <f t="shared" si="82"/>
        <v>165.19000000000005</v>
      </c>
      <c r="K261" s="41">
        <f>[1]Оплата!BC260</f>
        <v>-355.0701999999992</v>
      </c>
      <c r="L261" s="41">
        <f>[1]Оплата!AA260</f>
        <v>0</v>
      </c>
      <c r="M261" s="41">
        <f t="shared" si="96"/>
        <v>761.68499999999995</v>
      </c>
      <c r="N261" s="41">
        <f t="shared" si="97"/>
        <v>96.042599999999993</v>
      </c>
      <c r="O261" s="38">
        <f t="shared" si="83"/>
        <v>857.72759999999994</v>
      </c>
      <c r="P261" s="38"/>
      <c r="Q261" s="41">
        <f t="shared" si="92"/>
        <v>-1212.7977999999991</v>
      </c>
      <c r="R261" s="41">
        <f>[1]Оплата!BD260</f>
        <v>-1212.7977999999991</v>
      </c>
      <c r="S261" s="41" t="str">
        <f t="shared" si="78"/>
        <v/>
      </c>
      <c r="T261" s="41" t="str">
        <f t="shared" si="79"/>
        <v xml:space="preserve">№237 </v>
      </c>
    </row>
    <row r="262" spans="1:20">
      <c r="A262" s="12" t="s">
        <v>239</v>
      </c>
      <c r="B262" s="36">
        <v>1149.71</v>
      </c>
      <c r="C262" s="36">
        <v>608.25</v>
      </c>
      <c r="D262" s="36">
        <v>1757.96</v>
      </c>
      <c r="E262" s="9">
        <v>1149.82</v>
      </c>
      <c r="F262" s="9">
        <v>608.29</v>
      </c>
      <c r="G262" s="9">
        <v>1758.1200000000001</v>
      </c>
      <c r="H262" s="10">
        <f t="shared" si="80"/>
        <v>0.10999999999989996</v>
      </c>
      <c r="I262" s="10">
        <f t="shared" si="81"/>
        <v>3.999999999996362E-2</v>
      </c>
      <c r="J262" s="10">
        <f t="shared" si="82"/>
        <v>0.16000000000008185</v>
      </c>
      <c r="K262" s="14">
        <f>[1]Оплата!BC261</f>
        <v>13177.042499999996</v>
      </c>
      <c r="L262" s="14">
        <f>[1]Оплата!AA261</f>
        <v>0</v>
      </c>
      <c r="M262" s="14">
        <f t="shared" si="96"/>
        <v>0.67979999999938168</v>
      </c>
      <c r="N262" s="14">
        <f t="shared" si="97"/>
        <v>9.1599999999916693E-2</v>
      </c>
      <c r="O262" s="12">
        <f t="shared" si="83"/>
        <v>0.77139999999929842</v>
      </c>
      <c r="P262" s="12"/>
      <c r="Q262" s="14">
        <f t="shared" si="92"/>
        <v>13176.271099999996</v>
      </c>
      <c r="R262" s="41">
        <f>[1]Оплата!BD261</f>
        <v>13176.271099999996</v>
      </c>
      <c r="S262" s="41" t="str">
        <f t="shared" si="78"/>
        <v/>
      </c>
      <c r="T262" s="14" t="str">
        <f t="shared" si="79"/>
        <v xml:space="preserve">№238 </v>
      </c>
    </row>
    <row r="263" spans="1:20">
      <c r="A263" s="38" t="s">
        <v>240</v>
      </c>
      <c r="B263" s="39">
        <v>8101.6</v>
      </c>
      <c r="C263" s="39">
        <v>3813.09</v>
      </c>
      <c r="D263" s="39">
        <v>11914.69</v>
      </c>
      <c r="E263" s="40">
        <v>8291.31</v>
      </c>
      <c r="F263" s="40">
        <v>3917.83</v>
      </c>
      <c r="G263" s="40">
        <v>12209.15</v>
      </c>
      <c r="H263" s="40">
        <f t="shared" si="80"/>
        <v>189.70999999999913</v>
      </c>
      <c r="I263" s="40">
        <f t="shared" si="81"/>
        <v>104.73999999999978</v>
      </c>
      <c r="J263" s="40">
        <f t="shared" si="82"/>
        <v>294.45999999999913</v>
      </c>
      <c r="K263" s="41">
        <f>[1]Оплата!BC262</f>
        <v>-13062.818400000002</v>
      </c>
      <c r="L263" s="41">
        <f>[1]Оплата!AA262</f>
        <v>0</v>
      </c>
      <c r="M263" s="41">
        <f t="shared" si="96"/>
        <v>1172.4077999999945</v>
      </c>
      <c r="N263" s="41">
        <f t="shared" si="97"/>
        <v>239.85459999999949</v>
      </c>
      <c r="O263" s="38">
        <f t="shared" si="83"/>
        <v>1412.2623999999939</v>
      </c>
      <c r="P263" s="38"/>
      <c r="Q263" s="41">
        <f t="shared" si="92"/>
        <v>-14475.080799999996</v>
      </c>
      <c r="R263" s="41">
        <f>[1]Оплата!BD262</f>
        <v>-14475.080799999996</v>
      </c>
      <c r="S263" s="41" t="str">
        <f t="shared" si="78"/>
        <v/>
      </c>
      <c r="T263" s="41" t="str">
        <f t="shared" si="79"/>
        <v xml:space="preserve">№239 </v>
      </c>
    </row>
    <row r="264" spans="1:20">
      <c r="A264" s="12" t="s">
        <v>241</v>
      </c>
      <c r="B264" s="36">
        <v>3948.4100000000003</v>
      </c>
      <c r="C264" s="36">
        <v>513.9</v>
      </c>
      <c r="D264" s="36">
        <v>4462.33</v>
      </c>
      <c r="E264" s="9">
        <v>4040.6600000000003</v>
      </c>
      <c r="F264" s="9">
        <v>522.01</v>
      </c>
      <c r="G264" s="9">
        <v>4562.6900000000005</v>
      </c>
      <c r="H264" s="10">
        <f t="shared" si="80"/>
        <v>92.25</v>
      </c>
      <c r="I264" s="10">
        <f t="shared" si="81"/>
        <v>8.1100000000000136</v>
      </c>
      <c r="J264" s="10">
        <f t="shared" si="82"/>
        <v>100.36000000000058</v>
      </c>
      <c r="K264" s="14">
        <f>[1]Оплата!BC263</f>
        <v>-6.3800000000298951E-2</v>
      </c>
      <c r="L264" s="14">
        <f>[1]Оплата!AA263</f>
        <v>0</v>
      </c>
      <c r="M264" s="14">
        <f t="shared" si="96"/>
        <v>570.10500000000002</v>
      </c>
      <c r="N264" s="14">
        <f t="shared" si="97"/>
        <v>18.571900000000031</v>
      </c>
      <c r="O264" s="12">
        <f t="shared" si="83"/>
        <v>588.67690000000005</v>
      </c>
      <c r="P264" s="12"/>
      <c r="Q264" s="14">
        <f t="shared" si="92"/>
        <v>-588.74070000000029</v>
      </c>
      <c r="R264" s="41">
        <f>[1]Оплата!BD263</f>
        <v>-588.74070000000029</v>
      </c>
      <c r="S264" s="41" t="str">
        <f t="shared" si="78"/>
        <v/>
      </c>
      <c r="T264" s="14" t="str">
        <f t="shared" si="79"/>
        <v xml:space="preserve">№240 </v>
      </c>
    </row>
    <row r="265" spans="1:20">
      <c r="A265" s="38" t="s">
        <v>242</v>
      </c>
      <c r="B265" s="39">
        <v>1194.8</v>
      </c>
      <c r="C265" s="39">
        <v>1497.41</v>
      </c>
      <c r="D265" s="39">
        <v>2692.2200000000003</v>
      </c>
      <c r="E265" s="40">
        <v>1242.92</v>
      </c>
      <c r="F265" s="40">
        <v>1536.02</v>
      </c>
      <c r="G265" s="40">
        <v>2778.94</v>
      </c>
      <c r="H265" s="40">
        <f t="shared" si="80"/>
        <v>48.120000000000118</v>
      </c>
      <c r="I265" s="40">
        <f t="shared" si="81"/>
        <v>38.6099999999999</v>
      </c>
      <c r="J265" s="40">
        <f t="shared" si="82"/>
        <v>86.7199999999998</v>
      </c>
      <c r="K265" s="41">
        <f>[1]Оплата!BC264</f>
        <v>39.005400000000449</v>
      </c>
      <c r="L265" s="41">
        <f>[1]Оплата!AA264</f>
        <v>0</v>
      </c>
      <c r="M265" s="41">
        <f t="shared" si="96"/>
        <v>297.38160000000073</v>
      </c>
      <c r="N265" s="41">
        <f t="shared" si="97"/>
        <v>88.416899999999771</v>
      </c>
      <c r="O265" s="38">
        <f t="shared" si="83"/>
        <v>385.7985000000005</v>
      </c>
      <c r="P265" s="38"/>
      <c r="Q265" s="41">
        <f t="shared" si="92"/>
        <v>-346.79310000000004</v>
      </c>
      <c r="R265" s="41">
        <f>[1]Оплата!BD264</f>
        <v>-346.79310000000004</v>
      </c>
      <c r="S265" s="41" t="str">
        <f t="shared" si="78"/>
        <v/>
      </c>
      <c r="T265" s="41" t="str">
        <f t="shared" si="79"/>
        <v xml:space="preserve">№241 </v>
      </c>
    </row>
    <row r="266" spans="1:20">
      <c r="A266" s="12" t="s">
        <v>243</v>
      </c>
      <c r="B266" s="36">
        <v>751.59</v>
      </c>
      <c r="C266" s="36">
        <v>244.08</v>
      </c>
      <c r="D266" s="36">
        <v>995.68000000000006</v>
      </c>
      <c r="E266" s="9">
        <v>781.62</v>
      </c>
      <c r="F266" s="9">
        <v>251.78</v>
      </c>
      <c r="G266" s="9">
        <v>1033.4000000000001</v>
      </c>
      <c r="H266" s="10">
        <f t="shared" si="80"/>
        <v>30.029999999999973</v>
      </c>
      <c r="I266" s="10">
        <f t="shared" si="81"/>
        <v>7.6999999999999886</v>
      </c>
      <c r="J266" s="10">
        <f t="shared" si="82"/>
        <v>37.720000000000027</v>
      </c>
      <c r="K266" s="14">
        <f>[1]Оплата!BC265</f>
        <v>49.185399999999561</v>
      </c>
      <c r="L266" s="14">
        <f>[1]Оплата!AA265</f>
        <v>0</v>
      </c>
      <c r="M266" s="14">
        <f t="shared" si="96"/>
        <v>185.58539999999982</v>
      </c>
      <c r="N266" s="14">
        <f t="shared" si="97"/>
        <v>17.632999999999974</v>
      </c>
      <c r="O266" s="12">
        <f t="shared" si="83"/>
        <v>203.2183999999998</v>
      </c>
      <c r="P266" s="12"/>
      <c r="Q266" s="14">
        <f t="shared" si="92"/>
        <v>-154.03300000000024</v>
      </c>
      <c r="R266" s="41">
        <f>[1]Оплата!BD265</f>
        <v>-154.03300000000024</v>
      </c>
      <c r="S266" s="41" t="str">
        <f t="shared" ref="S266:S274" si="98">IF(Q266=R266,"",1)</f>
        <v/>
      </c>
      <c r="T266" s="14" t="str">
        <f t="shared" ref="T266:T274" si="99">A266</f>
        <v xml:space="preserve">№242 </v>
      </c>
    </row>
    <row r="267" spans="1:20">
      <c r="A267" s="38" t="s">
        <v>244</v>
      </c>
      <c r="B267" s="39">
        <v>667.6</v>
      </c>
      <c r="C267" s="39">
        <v>243.73000000000002</v>
      </c>
      <c r="D267" s="39">
        <v>911.34</v>
      </c>
      <c r="E267" s="40">
        <v>687.21</v>
      </c>
      <c r="F267" s="40">
        <v>250.48000000000002</v>
      </c>
      <c r="G267" s="40">
        <v>937.7</v>
      </c>
      <c r="H267" s="40">
        <f t="shared" si="80"/>
        <v>19.610000000000014</v>
      </c>
      <c r="I267" s="40">
        <f t="shared" si="81"/>
        <v>6.75</v>
      </c>
      <c r="J267" s="40">
        <f t="shared" si="82"/>
        <v>26.360000000000014</v>
      </c>
      <c r="K267" s="41">
        <f>[1]Оплата!BC266</f>
        <v>189.72869999999944</v>
      </c>
      <c r="L267" s="41">
        <f>[1]Оплата!AA266</f>
        <v>0</v>
      </c>
      <c r="M267" s="41">
        <f t="shared" si="96"/>
        <v>121.18980000000008</v>
      </c>
      <c r="N267" s="41">
        <f t="shared" si="97"/>
        <v>15.4575</v>
      </c>
      <c r="O267" s="38">
        <f t="shared" si="83"/>
        <v>136.64730000000009</v>
      </c>
      <c r="P267" s="38"/>
      <c r="Q267" s="41">
        <f t="shared" si="92"/>
        <v>53.081399999999348</v>
      </c>
      <c r="R267" s="41">
        <f>[1]Оплата!BD266</f>
        <v>53.081399999999348</v>
      </c>
      <c r="S267" s="41" t="str">
        <f t="shared" si="98"/>
        <v/>
      </c>
      <c r="T267" s="41" t="str">
        <f t="shared" si="99"/>
        <v>№243\1</v>
      </c>
    </row>
    <row r="268" spans="1:20">
      <c r="A268" s="12" t="s">
        <v>245</v>
      </c>
      <c r="B268" s="36">
        <v>3091.3</v>
      </c>
      <c r="C268" s="36">
        <v>555.65</v>
      </c>
      <c r="D268" s="36">
        <v>3646.9500000000003</v>
      </c>
      <c r="E268" s="9">
        <v>3207.1</v>
      </c>
      <c r="F268" s="9">
        <v>578.45000000000005</v>
      </c>
      <c r="G268" s="9">
        <v>3785.56</v>
      </c>
      <c r="H268" s="10">
        <f t="shared" ref="H268:H273" si="100">E268-B268</f>
        <v>115.79999999999973</v>
      </c>
      <c r="I268" s="10">
        <f t="shared" ref="I268:I273" si="101">F268-C268</f>
        <v>22.800000000000068</v>
      </c>
      <c r="J268" s="10">
        <f t="shared" ref="J268:J273" si="102">G268-D268</f>
        <v>138.60999999999967</v>
      </c>
      <c r="K268" s="14">
        <f>[1]Оплата!BC267</f>
        <v>-170.56160000000136</v>
      </c>
      <c r="L268" s="14">
        <f>[1]Оплата!AA267</f>
        <v>0</v>
      </c>
      <c r="M268" s="14">
        <f t="shared" si="96"/>
        <v>715.6439999999983</v>
      </c>
      <c r="N268" s="14">
        <f t="shared" si="97"/>
        <v>52.21200000000016</v>
      </c>
      <c r="O268" s="12">
        <f t="shared" ref="O268:O274" si="103">SUM(M268:N268)</f>
        <v>767.8559999999984</v>
      </c>
      <c r="P268" s="12"/>
      <c r="Q268" s="14">
        <f t="shared" ref="Q268:Q274" si="104">K268-O268+L268+P268</f>
        <v>-938.41759999999977</v>
      </c>
      <c r="R268" s="41">
        <f>[1]Оплата!BD267</f>
        <v>-938.41759999999977</v>
      </c>
      <c r="S268" s="41" t="str">
        <f t="shared" si="98"/>
        <v/>
      </c>
      <c r="T268" s="14" t="str">
        <f t="shared" si="99"/>
        <v xml:space="preserve">№243\2 </v>
      </c>
    </row>
    <row r="269" spans="1:20">
      <c r="A269" s="38" t="s">
        <v>246</v>
      </c>
      <c r="B269" s="39">
        <v>15538.18</v>
      </c>
      <c r="C269" s="39">
        <v>6855.21</v>
      </c>
      <c r="D269" s="39">
        <v>22393.39</v>
      </c>
      <c r="E269" s="40">
        <v>15585.98</v>
      </c>
      <c r="F269" s="40">
        <v>6913.6500000000005</v>
      </c>
      <c r="G269" s="40">
        <v>22499.64</v>
      </c>
      <c r="H269" s="40">
        <f t="shared" ref="H269" si="105">E269-B269</f>
        <v>47.799999999999272</v>
      </c>
      <c r="I269" s="40">
        <f t="shared" ref="I269" si="106">F269-C269</f>
        <v>58.440000000000509</v>
      </c>
      <c r="J269" s="40">
        <f t="shared" ref="J269" si="107">G269-D269</f>
        <v>106.25</v>
      </c>
      <c r="K269" s="41">
        <f>[1]Оплата!BC268</f>
        <v>36.29490000000267</v>
      </c>
      <c r="L269" s="41">
        <f>[1]Оплата!AA268</f>
        <v>0</v>
      </c>
      <c r="M269" s="41">
        <f t="shared" si="96"/>
        <v>295.40399999999551</v>
      </c>
      <c r="N269" s="41">
        <f t="shared" si="97"/>
        <v>133.82760000000115</v>
      </c>
      <c r="O269" s="38">
        <f t="shared" ref="O269" si="108">SUM(M269:N269)</f>
        <v>429.23159999999666</v>
      </c>
      <c r="P269" s="38"/>
      <c r="Q269" s="41">
        <f t="shared" si="104"/>
        <v>-392.936699999994</v>
      </c>
      <c r="R269" s="41">
        <f>[1]Оплата!BD268</f>
        <v>-392.936699999994</v>
      </c>
      <c r="S269" s="41" t="str">
        <f t="shared" si="98"/>
        <v/>
      </c>
      <c r="T269" s="41" t="str">
        <f t="shared" si="99"/>
        <v xml:space="preserve">№244 </v>
      </c>
    </row>
    <row r="270" spans="1:20">
      <c r="A270" s="12" t="s">
        <v>247</v>
      </c>
      <c r="B270" s="36">
        <v>2170.1999999999998</v>
      </c>
      <c r="C270" s="36">
        <v>892.73</v>
      </c>
      <c r="D270" s="36">
        <v>3062.9300000000003</v>
      </c>
      <c r="E270" s="9">
        <v>2380.41</v>
      </c>
      <c r="F270" s="9">
        <v>947.6</v>
      </c>
      <c r="G270" s="9">
        <v>3328.02</v>
      </c>
      <c r="H270" s="10">
        <f t="shared" si="100"/>
        <v>210.21000000000004</v>
      </c>
      <c r="I270" s="10">
        <f t="shared" si="101"/>
        <v>54.870000000000005</v>
      </c>
      <c r="J270" s="10">
        <f t="shared" si="102"/>
        <v>265.08999999999969</v>
      </c>
      <c r="K270" s="14">
        <f>[1]Оплата!BC269</f>
        <v>-8160.9842999999992</v>
      </c>
      <c r="L270" s="14">
        <f>[1]Оплата!AA269</f>
        <v>0</v>
      </c>
      <c r="M270" s="14">
        <f t="shared" si="96"/>
        <v>1299.0978000000002</v>
      </c>
      <c r="N270" s="14">
        <f t="shared" si="97"/>
        <v>125.65230000000001</v>
      </c>
      <c r="O270" s="12">
        <f t="shared" si="103"/>
        <v>1424.7501000000002</v>
      </c>
      <c r="P270" s="12"/>
      <c r="Q270" s="14">
        <f t="shared" si="104"/>
        <v>-9585.7343999999994</v>
      </c>
      <c r="R270" s="41">
        <f>[1]Оплата!BD269</f>
        <v>-9585.7343999999994</v>
      </c>
      <c r="S270" s="41" t="str">
        <f t="shared" si="98"/>
        <v/>
      </c>
      <c r="T270" s="14" t="str">
        <f t="shared" si="99"/>
        <v xml:space="preserve">№245 </v>
      </c>
    </row>
    <row r="271" spans="1:20">
      <c r="A271" s="38" t="s">
        <v>248</v>
      </c>
      <c r="B271" s="39">
        <v>145.35</v>
      </c>
      <c r="C271" s="39">
        <v>54.370000000000005</v>
      </c>
      <c r="D271" s="39">
        <v>199.73000000000002</v>
      </c>
      <c r="E271" s="40">
        <v>190.12</v>
      </c>
      <c r="F271" s="40">
        <v>110.25</v>
      </c>
      <c r="G271" s="40">
        <v>300.37</v>
      </c>
      <c r="H271" s="40">
        <f t="shared" si="100"/>
        <v>44.77000000000001</v>
      </c>
      <c r="I271" s="40">
        <f t="shared" si="101"/>
        <v>55.879999999999995</v>
      </c>
      <c r="J271" s="40">
        <f t="shared" si="102"/>
        <v>100.63999999999999</v>
      </c>
      <c r="K271" s="41">
        <f>[1]Оплата!BC270</f>
        <v>17.008699999999976</v>
      </c>
      <c r="L271" s="41">
        <f>[1]Оплата!AA270</f>
        <v>0</v>
      </c>
      <c r="M271" s="41">
        <f t="shared" si="96"/>
        <v>276.67860000000007</v>
      </c>
      <c r="N271" s="41">
        <f t="shared" si="97"/>
        <v>127.9652</v>
      </c>
      <c r="O271" s="38">
        <f t="shared" si="103"/>
        <v>404.64380000000006</v>
      </c>
      <c r="P271" s="38"/>
      <c r="Q271" s="41">
        <f t="shared" si="104"/>
        <v>-387.63510000000008</v>
      </c>
      <c r="R271" s="41">
        <f>[1]Оплата!BD270</f>
        <v>-387.63510000000008</v>
      </c>
      <c r="S271" s="41" t="str">
        <f t="shared" si="98"/>
        <v/>
      </c>
      <c r="T271" s="41" t="str">
        <f t="shared" si="99"/>
        <v xml:space="preserve">№246 </v>
      </c>
    </row>
    <row r="272" spans="1:20">
      <c r="A272" s="12" t="s">
        <v>249</v>
      </c>
      <c r="B272" s="36">
        <v>1998.71</v>
      </c>
      <c r="C272" s="36">
        <v>464.03000000000003</v>
      </c>
      <c r="D272" s="36">
        <v>2462.75</v>
      </c>
      <c r="E272" s="9">
        <v>2075.7600000000002</v>
      </c>
      <c r="F272" s="9">
        <v>489.89</v>
      </c>
      <c r="G272" s="9">
        <v>2565.66</v>
      </c>
      <c r="H272" s="10">
        <f t="shared" si="100"/>
        <v>77.050000000000182</v>
      </c>
      <c r="I272" s="10">
        <f t="shared" si="101"/>
        <v>25.859999999999957</v>
      </c>
      <c r="J272" s="10">
        <f t="shared" si="102"/>
        <v>102.90999999999985</v>
      </c>
      <c r="K272" s="14">
        <f>[1]Оплата!BC271</f>
        <v>-51.100699999999854</v>
      </c>
      <c r="L272" s="14">
        <f>[1]Оплата!AA271</f>
        <v>0</v>
      </c>
      <c r="M272" s="14">
        <f t="shared" si="96"/>
        <v>476.16900000000112</v>
      </c>
      <c r="N272" s="14">
        <f t="shared" si="97"/>
        <v>59.219399999999901</v>
      </c>
      <c r="O272" s="12">
        <f t="shared" si="103"/>
        <v>535.38840000000107</v>
      </c>
      <c r="P272" s="12"/>
      <c r="Q272" s="14">
        <f t="shared" si="104"/>
        <v>-586.48910000000092</v>
      </c>
      <c r="R272" s="41">
        <f>[1]Оплата!BD271</f>
        <v>-586.48910000000092</v>
      </c>
      <c r="S272" s="41" t="str">
        <f t="shared" si="98"/>
        <v/>
      </c>
      <c r="T272" s="14" t="str">
        <f t="shared" si="99"/>
        <v xml:space="preserve">№247 </v>
      </c>
    </row>
    <row r="273" spans="1:20">
      <c r="A273" s="38" t="s">
        <v>250</v>
      </c>
      <c r="B273" s="39">
        <v>30.1</v>
      </c>
      <c r="C273" s="39">
        <v>14.870000000000001</v>
      </c>
      <c r="D273" s="39">
        <v>44.980000000000004</v>
      </c>
      <c r="E273" s="40">
        <v>30.51</v>
      </c>
      <c r="F273" s="40">
        <v>15.01</v>
      </c>
      <c r="G273" s="40">
        <v>45.52</v>
      </c>
      <c r="H273" s="40">
        <f t="shared" si="100"/>
        <v>0.41000000000000014</v>
      </c>
      <c r="I273" s="40">
        <f t="shared" si="101"/>
        <v>0.13999999999999879</v>
      </c>
      <c r="J273" s="40">
        <f t="shared" si="102"/>
        <v>0.53999999999999915</v>
      </c>
      <c r="K273" s="41">
        <f>[1]Оплата!BC272</f>
        <v>1053.5492000000002</v>
      </c>
      <c r="L273" s="41">
        <f>[1]Оплата!AA272</f>
        <v>0</v>
      </c>
      <c r="M273" s="41">
        <f t="shared" si="96"/>
        <v>2.5338000000000007</v>
      </c>
      <c r="N273" s="41">
        <f t="shared" si="97"/>
        <v>0.32059999999999722</v>
      </c>
      <c r="O273" s="38">
        <f t="shared" si="103"/>
        <v>2.8543999999999978</v>
      </c>
      <c r="P273" s="38"/>
      <c r="Q273" s="41">
        <f t="shared" si="104"/>
        <v>1050.6948000000002</v>
      </c>
      <c r="R273" s="41">
        <f>[1]Оплата!BD272</f>
        <v>1050.6948000000002</v>
      </c>
      <c r="S273" s="41" t="str">
        <f t="shared" si="98"/>
        <v/>
      </c>
      <c r="T273" s="41" t="str">
        <f t="shared" si="99"/>
        <v xml:space="preserve">№248 </v>
      </c>
    </row>
    <row r="274" spans="1:20">
      <c r="A274" s="12" t="s">
        <v>251</v>
      </c>
      <c r="B274" s="36">
        <v>7772.84</v>
      </c>
      <c r="C274" s="36">
        <v>5869.67</v>
      </c>
      <c r="D274" s="36">
        <v>13642.53</v>
      </c>
      <c r="E274" s="9">
        <v>7877</v>
      </c>
      <c r="F274" s="9">
        <v>5903.22</v>
      </c>
      <c r="G274" s="9">
        <v>13780.25</v>
      </c>
      <c r="H274" s="10">
        <f t="shared" ref="H274" si="109">E274-B274</f>
        <v>104.15999999999985</v>
      </c>
      <c r="I274" s="10">
        <f t="shared" ref="I274" si="110">F274-C274</f>
        <v>33.550000000000182</v>
      </c>
      <c r="J274" s="10">
        <f t="shared" ref="J274" si="111">G274-D274</f>
        <v>137.71999999999935</v>
      </c>
      <c r="K274" s="14">
        <f>[1]Оплата!BC273</f>
        <v>-301.37999999999789</v>
      </c>
      <c r="L274" s="14">
        <f>[1]Оплата!AA273</f>
        <v>0</v>
      </c>
      <c r="M274" s="14">
        <f t="shared" si="96"/>
        <v>643.70879999999909</v>
      </c>
      <c r="N274" s="14">
        <f t="shared" si="97"/>
        <v>76.829500000000422</v>
      </c>
      <c r="O274" s="12">
        <f t="shared" si="103"/>
        <v>720.53829999999948</v>
      </c>
      <c r="P274" s="12"/>
      <c r="Q274" s="14">
        <f t="shared" si="104"/>
        <v>-1021.9182999999973</v>
      </c>
      <c r="R274" s="41">
        <f>[1]Оплата!BD273</f>
        <v>-1021.9182999999973</v>
      </c>
      <c r="S274" s="41" t="str">
        <f t="shared" si="98"/>
        <v/>
      </c>
      <c r="T274" s="14" t="str">
        <f t="shared" si="99"/>
        <v xml:space="preserve">№249 </v>
      </c>
    </row>
    <row r="275" spans="1:20">
      <c r="A275" s="4"/>
      <c r="B275" s="4"/>
      <c r="C275" s="4"/>
      <c r="D275" s="4"/>
      <c r="E275" s="9"/>
      <c r="F275" s="9"/>
      <c r="G275" s="9"/>
      <c r="H275" s="10"/>
      <c r="I275" s="10"/>
      <c r="J275" s="10"/>
      <c r="K275" s="14"/>
      <c r="L275" s="14"/>
      <c r="M275" s="9"/>
      <c r="N275" s="9"/>
      <c r="O275" s="12"/>
      <c r="P275" s="12"/>
      <c r="Q275" s="14"/>
      <c r="R275" s="14"/>
      <c r="S275" s="14"/>
    </row>
    <row r="276" spans="1:20">
      <c r="A276" s="8"/>
      <c r="B276" s="4"/>
      <c r="C276" s="4"/>
      <c r="D276" s="4"/>
      <c r="H276" s="10"/>
      <c r="I276" s="10"/>
      <c r="J276" s="10"/>
      <c r="K276" s="14"/>
      <c r="L276" s="14"/>
      <c r="M276" s="9"/>
      <c r="N276" s="9"/>
      <c r="O276" s="12"/>
      <c r="P276" s="12"/>
      <c r="Q276" s="14"/>
      <c r="R276" s="14"/>
      <c r="S276" s="14"/>
    </row>
    <row r="277" spans="1:20">
      <c r="A277" s="8"/>
      <c r="B277" s="4"/>
      <c r="C277" s="4"/>
      <c r="D277" s="4"/>
      <c r="H277" s="10"/>
      <c r="I277" s="10"/>
      <c r="J277" s="10"/>
      <c r="K277" s="14"/>
      <c r="L277" s="14"/>
      <c r="M277" s="9"/>
      <c r="N277" s="9"/>
      <c r="O277" s="12"/>
      <c r="P277" s="12"/>
      <c r="Q277" s="14"/>
      <c r="R277" s="14"/>
      <c r="S277" s="14"/>
    </row>
    <row r="278" spans="1:20" ht="15.75" customHeight="1">
      <c r="A278" s="8"/>
      <c r="B278" s="4"/>
      <c r="C278" s="4"/>
      <c r="D278" s="4"/>
      <c r="H278" s="10"/>
      <c r="I278" s="10"/>
      <c r="J278" s="10"/>
      <c r="K278" s="14"/>
      <c r="L278" s="14"/>
      <c r="M278" s="9"/>
      <c r="N278" s="9"/>
      <c r="O278" s="12"/>
      <c r="P278" s="12"/>
      <c r="Q278" s="14"/>
      <c r="R278" s="14"/>
      <c r="S278" s="14"/>
    </row>
    <row r="279" spans="1:20" ht="16.5" customHeight="1">
      <c r="A279" s="8"/>
      <c r="B279" s="4"/>
      <c r="C279" s="4"/>
      <c r="D279" s="4"/>
      <c r="E279" s="9"/>
      <c r="F279" s="9"/>
      <c r="G279" s="9"/>
      <c r="H279" s="10"/>
      <c r="I279" s="10"/>
      <c r="J279" s="10"/>
      <c r="K279" s="14"/>
      <c r="L279" s="14"/>
      <c r="M279" s="9"/>
      <c r="N279" s="9"/>
      <c r="O279" s="12"/>
      <c r="P279" s="12"/>
      <c r="Q279" s="14"/>
      <c r="R279" s="14"/>
      <c r="S279" s="14"/>
    </row>
    <row r="280" spans="1:20">
      <c r="A280" s="8"/>
      <c r="B280" s="4"/>
      <c r="C280" s="4"/>
      <c r="D280" s="4"/>
      <c r="H280" s="10"/>
      <c r="I280" s="10"/>
      <c r="J280" s="10"/>
      <c r="K280" s="14"/>
      <c r="L280" s="14"/>
      <c r="M280" s="9"/>
      <c r="N280" s="9"/>
      <c r="O280" s="12"/>
      <c r="P280" s="12"/>
      <c r="Q280" s="14"/>
      <c r="R280" s="14"/>
      <c r="S280" s="14"/>
    </row>
    <row r="281" spans="1:20">
      <c r="A281" s="8"/>
      <c r="B281" s="4"/>
      <c r="C281" s="4"/>
      <c r="D281" s="4"/>
      <c r="E281" s="9"/>
      <c r="F281" s="9"/>
      <c r="G281" s="9"/>
      <c r="H281" s="10"/>
      <c r="I281" s="10"/>
      <c r="J281" s="10"/>
      <c r="K281" s="14"/>
      <c r="L281" s="14"/>
      <c r="M281" s="9"/>
      <c r="N281" s="9"/>
      <c r="O281" s="12"/>
      <c r="P281" s="12"/>
      <c r="Q281" s="14"/>
      <c r="R281" s="14"/>
      <c r="S281" s="14"/>
    </row>
    <row r="282" spans="1:20">
      <c r="A282" s="8"/>
      <c r="B282" s="4"/>
      <c r="C282" s="4"/>
      <c r="D282" s="4"/>
      <c r="H282" s="10"/>
      <c r="I282" s="10"/>
      <c r="J282" s="10"/>
      <c r="K282" s="14"/>
      <c r="L282" s="14"/>
      <c r="M282" s="9"/>
      <c r="N282" s="9"/>
      <c r="O282" s="12"/>
      <c r="P282" s="12"/>
      <c r="Q282" s="14"/>
      <c r="R282" s="14"/>
      <c r="S282" s="14"/>
    </row>
    <row r="283" spans="1:20">
      <c r="A283" s="8"/>
      <c r="B283" s="4"/>
      <c r="C283" s="4"/>
      <c r="D283" s="4"/>
      <c r="E283" s="9"/>
      <c r="F283" s="9"/>
      <c r="G283" s="9"/>
      <c r="H283" s="10"/>
      <c r="I283" s="10"/>
      <c r="J283" s="10"/>
      <c r="K283" s="14"/>
      <c r="L283" s="14"/>
      <c r="M283" s="9"/>
      <c r="N283" s="9"/>
      <c r="O283" s="12"/>
      <c r="P283" s="12"/>
      <c r="Q283" s="14"/>
      <c r="R283" s="14"/>
      <c r="S283" s="14"/>
    </row>
    <row r="284" spans="1:20" ht="15.75" thickBot="1">
      <c r="A284" s="8"/>
      <c r="B284" s="4"/>
      <c r="C284" s="4"/>
      <c r="D284" s="4"/>
      <c r="E284" s="9"/>
      <c r="F284" s="9"/>
      <c r="G284" s="9"/>
      <c r="H284" s="10"/>
      <c r="I284" s="10"/>
      <c r="J284" s="10"/>
      <c r="K284" s="14"/>
      <c r="L284" s="14"/>
      <c r="M284" s="9"/>
      <c r="N284" s="9"/>
      <c r="O284" s="12"/>
      <c r="P284" s="12"/>
      <c r="Q284" s="14"/>
      <c r="R284" s="14"/>
      <c r="S284" s="14"/>
    </row>
    <row r="285" spans="1:20" ht="15.75" thickBot="1">
      <c r="A285" s="8"/>
      <c r="B285" s="4"/>
      <c r="C285" s="4"/>
      <c r="D285" s="18"/>
      <c r="E285" s="9"/>
      <c r="F285" s="9"/>
      <c r="G285" s="49"/>
      <c r="H285" s="10"/>
      <c r="I285" s="10"/>
      <c r="J285" s="10"/>
      <c r="K285" s="14"/>
      <c r="L285" s="14"/>
      <c r="M285" s="9"/>
      <c r="N285" s="9"/>
      <c r="O285" s="12"/>
      <c r="P285" s="12"/>
      <c r="Q285" s="14"/>
      <c r="R285" s="14"/>
      <c r="S285" s="14"/>
    </row>
    <row r="286" spans="1:20" ht="15.75" thickBot="1">
      <c r="A286" s="8"/>
      <c r="B286" s="4"/>
      <c r="C286" s="4"/>
      <c r="D286" s="4"/>
      <c r="H286" s="10"/>
      <c r="I286" s="10"/>
      <c r="J286" s="10"/>
      <c r="K286" s="14"/>
      <c r="L286" s="14"/>
      <c r="M286" s="9"/>
      <c r="N286" s="9"/>
      <c r="O286" s="12"/>
      <c r="P286" s="12"/>
      <c r="Q286" s="14"/>
      <c r="R286" s="14"/>
      <c r="S286" s="14"/>
    </row>
    <row r="287" spans="1:20" ht="13.5" customHeight="1" thickBot="1">
      <c r="A287" s="8"/>
      <c r="B287" s="4"/>
      <c r="C287" s="4"/>
      <c r="D287" s="4"/>
      <c r="E287" s="9"/>
      <c r="F287" s="9"/>
      <c r="G287" s="49"/>
      <c r="H287" s="10"/>
      <c r="I287" s="10"/>
      <c r="J287" s="10"/>
      <c r="K287" s="14"/>
      <c r="L287" s="14"/>
      <c r="M287" s="9"/>
      <c r="N287" s="9"/>
      <c r="O287" s="12"/>
      <c r="P287" s="12"/>
      <c r="Q287" s="14"/>
      <c r="R287" s="14"/>
      <c r="S287" s="14"/>
    </row>
    <row r="288" spans="1:20" ht="15.75" thickBot="1">
      <c r="B288" s="4"/>
      <c r="C288" s="4"/>
      <c r="D288" s="4"/>
      <c r="E288" s="4"/>
      <c r="F288" s="4"/>
      <c r="G288" s="4"/>
      <c r="H288" s="18"/>
      <c r="N288" s="9"/>
      <c r="O288" s="9"/>
      <c r="P288" s="9"/>
    </row>
    <row r="289" spans="2:16" ht="15.75" thickBot="1">
      <c r="B289" s="4"/>
      <c r="C289" s="4"/>
      <c r="D289" s="22"/>
      <c r="E289" s="9"/>
      <c r="F289" s="9"/>
      <c r="G289" s="9"/>
      <c r="H289" s="18"/>
      <c r="N289" s="9"/>
      <c r="O289" s="9"/>
      <c r="P289" s="9"/>
    </row>
    <row r="290" spans="2:16">
      <c r="B290" s="4"/>
      <c r="C290" s="4"/>
      <c r="D290" s="23"/>
      <c r="E290" s="9"/>
      <c r="F290" s="9"/>
      <c r="G290" s="9"/>
      <c r="H290" s="18"/>
      <c r="N290" s="9"/>
      <c r="O290" s="9"/>
      <c r="P290" s="9"/>
    </row>
    <row r="291" spans="2:16">
      <c r="B291" s="4"/>
      <c r="C291" s="4"/>
      <c r="D291" s="23"/>
      <c r="E291" s="9"/>
      <c r="F291" s="9"/>
      <c r="G291" s="9"/>
      <c r="H291" s="18"/>
      <c r="N291" s="9"/>
      <c r="O291" s="9"/>
      <c r="P291" s="9"/>
    </row>
    <row r="292" spans="2:16">
      <c r="B292" s="4"/>
      <c r="C292" s="4"/>
      <c r="D292" s="23"/>
      <c r="E292" s="9"/>
      <c r="F292" s="9"/>
      <c r="G292" s="9"/>
      <c r="H292" s="18"/>
      <c r="N292" s="9"/>
      <c r="O292" s="9"/>
      <c r="P292" s="9"/>
    </row>
    <row r="293" spans="2:16">
      <c r="B293" s="4"/>
      <c r="C293" s="4"/>
      <c r="D293" s="4"/>
      <c r="E293" s="9"/>
      <c r="F293" s="9"/>
      <c r="G293" s="9"/>
      <c r="H293" s="18"/>
      <c r="N293" s="9"/>
      <c r="O293" s="9"/>
      <c r="P293" s="9"/>
    </row>
    <row r="294" spans="2:16">
      <c r="B294" s="4"/>
      <c r="C294" s="4"/>
      <c r="D294" s="4"/>
      <c r="E294" s="9"/>
      <c r="F294" s="9"/>
      <c r="G294" s="9"/>
      <c r="H294" s="18"/>
      <c r="N294" s="9"/>
      <c r="O294" s="9"/>
      <c r="P294" s="9"/>
    </row>
    <row r="295" spans="2:16">
      <c r="B295" s="18"/>
      <c r="C295" s="18"/>
      <c r="D295" s="18"/>
      <c r="E295" s="9"/>
      <c r="F295" s="9"/>
      <c r="G295" s="9"/>
      <c r="H295" s="18"/>
      <c r="N295" s="9"/>
      <c r="O295" s="9"/>
      <c r="P295" s="9"/>
    </row>
    <row r="296" spans="2:16">
      <c r="B296" s="4"/>
      <c r="C296" s="4"/>
      <c r="D296" s="4"/>
      <c r="E296" s="9"/>
      <c r="F296" s="9"/>
      <c r="G296" s="9"/>
      <c r="N296" s="9"/>
      <c r="O296" s="9"/>
      <c r="P296" s="9"/>
    </row>
    <row r="297" spans="2:16">
      <c r="B297" s="4"/>
      <c r="C297" s="4"/>
      <c r="D297" s="4"/>
      <c r="E297" s="9"/>
      <c r="F297" s="9"/>
      <c r="G297" s="9"/>
      <c r="N297" s="9"/>
      <c r="O297" s="9"/>
      <c r="P297" s="9"/>
    </row>
    <row r="298" spans="2:16">
      <c r="B298" s="4"/>
      <c r="C298" s="4"/>
      <c r="D298" s="4"/>
      <c r="E298" s="9"/>
      <c r="F298" s="9"/>
      <c r="G298" s="9"/>
      <c r="N298" s="9"/>
      <c r="O298" s="9"/>
      <c r="P298" s="9"/>
    </row>
    <row r="299" spans="2:16">
      <c r="B299" s="4"/>
      <c r="C299" s="4"/>
      <c r="D299" s="4"/>
      <c r="E299" s="9"/>
      <c r="F299" s="9"/>
      <c r="G299" s="9"/>
      <c r="N299" s="9"/>
      <c r="O299" s="9"/>
      <c r="P299" s="9"/>
    </row>
    <row r="300" spans="2:16">
      <c r="E300" s="9"/>
      <c r="F300" s="9"/>
      <c r="G300" s="9"/>
      <c r="N300" s="9"/>
      <c r="O300" s="9"/>
      <c r="P300" s="9"/>
    </row>
    <row r="301" spans="2:16">
      <c r="E301" s="9"/>
      <c r="F301" s="9"/>
      <c r="G301" s="9"/>
      <c r="N301" s="9"/>
      <c r="O301" s="9"/>
      <c r="P301" s="9"/>
    </row>
    <row r="302" spans="2:16">
      <c r="B302" s="4"/>
      <c r="C302" s="4"/>
      <c r="D302" s="4"/>
      <c r="E302" s="9"/>
      <c r="F302" s="9"/>
      <c r="G302" s="9"/>
      <c r="N302" s="9"/>
      <c r="O302" s="9"/>
      <c r="P302" s="9"/>
    </row>
    <row r="303" spans="2:16">
      <c r="B303" s="4"/>
      <c r="C303" s="4"/>
      <c r="D303" s="4"/>
      <c r="E303" s="9"/>
      <c r="F303" s="9"/>
      <c r="G303" s="9"/>
      <c r="N303" s="9"/>
      <c r="O303" s="9"/>
      <c r="P303" s="9"/>
    </row>
    <row r="304" spans="2:16">
      <c r="B304" s="4"/>
      <c r="C304" s="4"/>
      <c r="D304" s="4"/>
      <c r="E304" s="9"/>
      <c r="F304" s="9"/>
      <c r="G304" s="9"/>
      <c r="N304" s="9"/>
      <c r="O304" s="9"/>
      <c r="P304" s="9"/>
    </row>
    <row r="305" spans="2:16">
      <c r="B305" s="4"/>
      <c r="C305" s="4"/>
      <c r="D305" s="4"/>
      <c r="E305" s="9"/>
      <c r="F305" s="9"/>
      <c r="G305" s="9"/>
      <c r="N305" s="9"/>
      <c r="O305" s="9"/>
      <c r="P305" s="9"/>
    </row>
    <row r="306" spans="2:16">
      <c r="B306" s="4"/>
      <c r="C306" s="4"/>
      <c r="D306" s="4"/>
      <c r="E306" s="9"/>
      <c r="F306" s="9"/>
      <c r="G306" s="9"/>
      <c r="N306" s="9"/>
      <c r="O306" s="9"/>
      <c r="P306" s="9"/>
    </row>
    <row r="307" spans="2:16">
      <c r="B307" s="4"/>
      <c r="C307" s="4"/>
      <c r="D307" s="4"/>
      <c r="E307" s="9"/>
      <c r="F307" s="9"/>
      <c r="G307" s="9"/>
      <c r="N307" s="9"/>
      <c r="O307" s="9"/>
      <c r="P307" s="9"/>
    </row>
    <row r="308" spans="2:16">
      <c r="B308" s="4"/>
      <c r="C308" s="4"/>
      <c r="D308" s="4"/>
      <c r="E308" s="4"/>
      <c r="F308" s="4"/>
      <c r="G308" s="4"/>
      <c r="N308" s="9"/>
      <c r="O308" s="9"/>
      <c r="P308" s="9"/>
    </row>
    <row r="309" spans="2:16">
      <c r="B309" s="4"/>
      <c r="C309" s="4"/>
      <c r="D309" s="4"/>
      <c r="E309" s="4"/>
      <c r="F309" s="4"/>
      <c r="G309" s="4"/>
      <c r="N309" s="9"/>
      <c r="O309" s="9"/>
      <c r="P309" s="9"/>
    </row>
    <row r="310" spans="2:16">
      <c r="B310" s="4"/>
      <c r="C310" s="4"/>
      <c r="D310" s="4"/>
      <c r="E310" s="4"/>
      <c r="F310" s="4"/>
      <c r="G310" s="4"/>
      <c r="N310" s="9"/>
      <c r="O310" s="9"/>
      <c r="P310" s="9"/>
    </row>
    <row r="311" spans="2:16">
      <c r="B311" s="4"/>
      <c r="C311" s="4"/>
      <c r="D311" s="4"/>
      <c r="E311" s="4"/>
      <c r="F311" s="4"/>
      <c r="G311" s="4"/>
      <c r="N311" s="9"/>
      <c r="O311" s="9"/>
      <c r="P311" s="9"/>
    </row>
    <row r="312" spans="2:16">
      <c r="B312" s="4"/>
      <c r="C312" s="4"/>
      <c r="D312" s="4"/>
      <c r="E312" s="4"/>
      <c r="F312" s="4"/>
      <c r="G312" s="4"/>
      <c r="N312" s="9"/>
      <c r="O312" s="9"/>
      <c r="P312" s="9"/>
    </row>
    <row r="313" spans="2:16">
      <c r="B313" s="4"/>
      <c r="C313" s="4"/>
      <c r="D313" s="4"/>
      <c r="E313" s="4"/>
      <c r="F313" s="4"/>
      <c r="G313" s="4"/>
      <c r="N313" s="9"/>
      <c r="O313" s="9"/>
      <c r="P313" s="9"/>
    </row>
    <row r="314" spans="2:16">
      <c r="B314" s="4"/>
      <c r="C314" s="4"/>
      <c r="D314" s="4"/>
      <c r="E314" s="4"/>
      <c r="F314" s="4"/>
      <c r="G314" s="4"/>
      <c r="N314" s="9"/>
      <c r="O314" s="9"/>
      <c r="P314" s="9"/>
    </row>
    <row r="315" spans="2:16">
      <c r="B315" s="4"/>
      <c r="C315" s="4"/>
      <c r="D315" s="4"/>
      <c r="E315" s="4"/>
      <c r="F315" s="4"/>
      <c r="G315" s="4"/>
      <c r="N315" s="9"/>
      <c r="O315" s="9"/>
      <c r="P315" s="9"/>
    </row>
    <row r="316" spans="2:16">
      <c r="B316" s="4"/>
      <c r="C316" s="4"/>
      <c r="D316" s="4"/>
      <c r="E316" s="4"/>
      <c r="F316" s="4"/>
      <c r="G316" s="4"/>
      <c r="N316" s="9"/>
      <c r="O316" s="9"/>
      <c r="P316" s="9"/>
    </row>
    <row r="317" spans="2:16">
      <c r="B317" s="4"/>
      <c r="C317" s="4"/>
      <c r="D317" s="4"/>
      <c r="E317" s="4"/>
      <c r="F317" s="4"/>
      <c r="G317" s="4"/>
      <c r="N317" s="9"/>
      <c r="O317" s="9"/>
      <c r="P317" s="9"/>
    </row>
    <row r="318" spans="2:16">
      <c r="B318" s="4"/>
      <c r="C318" s="4"/>
      <c r="D318" s="4"/>
      <c r="E318" s="4"/>
      <c r="F318" s="4"/>
      <c r="G318" s="4"/>
      <c r="N318" s="9"/>
      <c r="O318" s="9"/>
      <c r="P318" s="9"/>
    </row>
    <row r="319" spans="2:16">
      <c r="N319" s="9"/>
      <c r="O319" s="9"/>
      <c r="P319" s="9"/>
    </row>
    <row r="320" spans="2:16">
      <c r="B320" s="4"/>
      <c r="C320" s="4"/>
      <c r="D320" s="4"/>
      <c r="E320" s="4"/>
      <c r="F320" s="4"/>
      <c r="G320" s="4"/>
      <c r="N320" s="9"/>
      <c r="O320" s="9"/>
      <c r="P320" s="9"/>
    </row>
    <row r="321" spans="2:16">
      <c r="B321" s="4"/>
      <c r="C321" s="4"/>
      <c r="D321" s="4"/>
      <c r="E321" s="4"/>
      <c r="F321" s="4"/>
      <c r="G321" s="4"/>
      <c r="N321" s="9"/>
      <c r="O321" s="9"/>
      <c r="P321" s="9"/>
    </row>
    <row r="322" spans="2:16">
      <c r="B322" s="4"/>
      <c r="C322" s="4"/>
      <c r="D322" s="4"/>
      <c r="E322" s="4"/>
      <c r="F322" s="4"/>
      <c r="G322" s="4"/>
      <c r="N322" s="9"/>
      <c r="O322" s="9"/>
      <c r="P322" s="9"/>
    </row>
    <row r="323" spans="2:16">
      <c r="B323" s="4"/>
      <c r="C323" s="4"/>
      <c r="D323" s="4"/>
      <c r="E323" s="4"/>
      <c r="F323" s="4"/>
      <c r="G323" s="4"/>
      <c r="N323" s="9"/>
      <c r="O323" s="9"/>
      <c r="P323" s="9"/>
    </row>
    <row r="324" spans="2:16">
      <c r="B324" s="4"/>
      <c r="C324" s="4"/>
      <c r="D324" s="4"/>
      <c r="E324" s="4"/>
      <c r="F324" s="4"/>
      <c r="G324" s="4"/>
      <c r="N324" s="9"/>
      <c r="O324" s="9"/>
      <c r="P324" s="9"/>
    </row>
    <row r="325" spans="2:16">
      <c r="B325" s="24"/>
      <c r="C325" s="24"/>
      <c r="D325" s="24"/>
      <c r="E325" s="24"/>
      <c r="F325" s="24"/>
      <c r="G325" s="24"/>
      <c r="N325" s="9"/>
      <c r="O325" s="9"/>
      <c r="P325" s="9"/>
    </row>
    <row r="326" spans="2:16">
      <c r="B326" s="4"/>
      <c r="C326" s="4"/>
      <c r="D326" s="4"/>
      <c r="E326" s="4"/>
      <c r="F326" s="4"/>
      <c r="G326" s="4"/>
      <c r="N326" s="9"/>
      <c r="O326" s="9"/>
      <c r="P326" s="9"/>
    </row>
    <row r="327" spans="2:16">
      <c r="B327" s="4"/>
      <c r="C327" s="4"/>
      <c r="D327" s="4"/>
      <c r="E327" s="4"/>
      <c r="F327" s="4"/>
      <c r="G327" s="4"/>
      <c r="N327" s="9"/>
      <c r="O327" s="9"/>
      <c r="P327" s="9"/>
    </row>
    <row r="328" spans="2:16">
      <c r="N328" s="9"/>
      <c r="O328" s="9"/>
      <c r="P328" s="9"/>
    </row>
    <row r="329" spans="2:16">
      <c r="N329" s="9"/>
      <c r="O329" s="9"/>
      <c r="P329" s="9"/>
    </row>
    <row r="330" spans="2:16">
      <c r="B330" s="4"/>
      <c r="C330" s="4"/>
      <c r="D330" s="4"/>
      <c r="E330" s="4"/>
      <c r="F330" s="4"/>
      <c r="G330" s="4"/>
      <c r="N330" s="9"/>
      <c r="O330" s="9"/>
      <c r="P330" s="9"/>
    </row>
    <row r="331" spans="2:16">
      <c r="B331" s="4"/>
      <c r="C331" s="4"/>
      <c r="D331" s="4"/>
      <c r="E331" s="4"/>
      <c r="F331" s="4"/>
      <c r="G331" s="4"/>
      <c r="N331" s="9"/>
      <c r="O331" s="9"/>
      <c r="P331" s="9"/>
    </row>
    <row r="332" spans="2:16">
      <c r="B332" s="4"/>
      <c r="C332" s="4"/>
      <c r="D332" s="4"/>
      <c r="E332" s="4"/>
      <c r="F332" s="4"/>
      <c r="G332" s="4"/>
      <c r="N332" s="9"/>
      <c r="O332" s="9"/>
      <c r="P332" s="9"/>
    </row>
    <row r="333" spans="2:16">
      <c r="B333" s="4"/>
      <c r="C333" s="4"/>
      <c r="D333" s="4"/>
      <c r="E333" s="4"/>
      <c r="F333" s="4"/>
      <c r="G333" s="4"/>
      <c r="N333" s="9"/>
      <c r="O333" s="9"/>
      <c r="P333" s="9"/>
    </row>
    <row r="334" spans="2:16">
      <c r="N334" s="9"/>
      <c r="O334" s="9"/>
      <c r="P334" s="9"/>
    </row>
    <row r="335" spans="2:16">
      <c r="B335" s="4"/>
      <c r="C335" s="4"/>
      <c r="D335" s="4"/>
      <c r="E335" s="4"/>
      <c r="F335" s="4"/>
      <c r="G335" s="4"/>
      <c r="N335" s="9"/>
      <c r="O335" s="9"/>
      <c r="P335" s="9"/>
    </row>
    <row r="336" spans="2:16">
      <c r="B336" s="4"/>
      <c r="C336" s="4"/>
      <c r="D336" s="4"/>
      <c r="E336" s="4"/>
      <c r="F336" s="4"/>
      <c r="G336" s="4"/>
      <c r="N336" s="9"/>
      <c r="O336" s="9"/>
      <c r="P336" s="9"/>
    </row>
    <row r="337" spans="2:7">
      <c r="B337" s="4"/>
      <c r="C337" s="4"/>
      <c r="D337" s="4"/>
      <c r="E337" s="4"/>
      <c r="F337" s="4"/>
      <c r="G337" s="4"/>
    </row>
    <row r="338" spans="2:7">
      <c r="B338" s="4"/>
      <c r="C338" s="4"/>
      <c r="D338" s="4"/>
      <c r="E338" s="4"/>
      <c r="F338" s="4"/>
      <c r="G338" s="4"/>
    </row>
    <row r="339" spans="2:7">
      <c r="B339" s="4"/>
      <c r="C339" s="4"/>
      <c r="D339" s="4"/>
      <c r="E339" s="4"/>
      <c r="F339" s="4"/>
      <c r="G339" s="4"/>
    </row>
    <row r="340" spans="2:7">
      <c r="B340" s="4"/>
      <c r="C340" s="4"/>
      <c r="D340" s="4"/>
      <c r="E340" s="4"/>
      <c r="F340" s="4"/>
      <c r="G340" s="4"/>
    </row>
    <row r="341" spans="2:7">
      <c r="B341" s="4"/>
      <c r="C341" s="4"/>
      <c r="D341" s="4"/>
      <c r="E341" s="4"/>
      <c r="F341" s="4"/>
      <c r="G341" s="4"/>
    </row>
  </sheetData>
  <mergeCells count="9">
    <mergeCell ref="E7:G7"/>
    <mergeCell ref="B7:D7"/>
    <mergeCell ref="Q6:Q7"/>
    <mergeCell ref="H6:J6"/>
    <mergeCell ref="H7:J7"/>
    <mergeCell ref="L6:L7"/>
    <mergeCell ref="M6:O6"/>
    <mergeCell ref="M7:O7"/>
    <mergeCell ref="K6:K7"/>
  </mergeCells>
  <phoneticPr fontId="9" type="noConversion"/>
  <printOptions gridLines="1"/>
  <pageMargins left="0.19685039370078741" right="0" top="0" bottom="0" header="0.31496062992125984" footer="0.31496062992125984"/>
  <pageSetup paperSize="9" scale="35" orientation="portrait" r:id="rId1"/>
  <rowBreaks count="1" manualBreakCount="1">
    <brk id="113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R341"/>
  <sheetViews>
    <sheetView tabSelected="1" zoomScale="76" zoomScaleNormal="76" workbookViewId="0">
      <pane ySplit="8" topLeftCell="A126" activePane="bottomLeft" state="frozen"/>
      <selection pane="bottomLeft" activeCell="K275" sqref="K275"/>
    </sheetView>
  </sheetViews>
  <sheetFormatPr defaultColWidth="13.28515625" defaultRowHeight="15"/>
  <cols>
    <col min="1" max="1" width="14.85546875" style="18" customWidth="1"/>
    <col min="5" max="5" width="15" customWidth="1"/>
    <col min="11" max="11" width="13.85546875" bestFit="1" customWidth="1"/>
    <col min="16" max="16" width="0" hidden="1" customWidth="1"/>
  </cols>
  <sheetData>
    <row r="1" spans="1:18" ht="36" hidden="1" customHeight="1">
      <c r="A1" s="5"/>
      <c r="J1" s="14">
        <f>SUM(J9:J274)</f>
        <v>45927.287999999993</v>
      </c>
      <c r="K1" s="14">
        <f>SUM(K9:K274)</f>
        <v>-207789.33965090022</v>
      </c>
      <c r="L1" s="14">
        <f>SUM(L9:L274)</f>
        <v>99850.11</v>
      </c>
      <c r="M1" s="14">
        <f>SUM(M9:M287)</f>
        <v>195044.93441999998</v>
      </c>
      <c r="N1" s="14">
        <f>SUM(N9:N287)</f>
        <v>32899.44301000001</v>
      </c>
      <c r="O1" s="14">
        <f>SUM(O9:O274)</f>
        <v>227944.37742999991</v>
      </c>
      <c r="P1" s="14">
        <f t="shared" ref="P1:Q1" si="0">SUM(P9:P274)</f>
        <v>0</v>
      </c>
      <c r="Q1" s="14">
        <f t="shared" si="0"/>
        <v>-335883.60708089994</v>
      </c>
      <c r="R1" s="14"/>
    </row>
    <row r="2" spans="1:18" ht="15.75" hidden="1" thickBot="1">
      <c r="A2" s="6"/>
    </row>
    <row r="3" spans="1:18" ht="52.5" hidden="1" thickBot="1">
      <c r="A3" s="2"/>
      <c r="B3" s="1"/>
      <c r="E3" s="1"/>
      <c r="K3" s="13"/>
      <c r="L3" s="15" t="s">
        <v>253</v>
      </c>
      <c r="Q3" s="13" t="s">
        <v>252</v>
      </c>
    </row>
    <row r="4" spans="1:18" hidden="1">
      <c r="A4" s="2"/>
      <c r="B4" s="1"/>
      <c r="E4" s="1"/>
      <c r="K4" s="12"/>
      <c r="L4" s="12"/>
      <c r="O4" s="12"/>
      <c r="P4" s="12"/>
      <c r="Q4" s="12"/>
    </row>
    <row r="5" spans="1:18" ht="15.75" thickBot="1">
      <c r="A5" s="7"/>
      <c r="J5" s="11"/>
      <c r="L5" s="16"/>
      <c r="M5" s="11">
        <v>6.18</v>
      </c>
      <c r="N5" s="11">
        <v>2.29</v>
      </c>
    </row>
    <row r="6" spans="1:18" ht="15.75" customHeight="1" thickBot="1">
      <c r="A6" s="27">
        <f>F6</f>
        <v>43613</v>
      </c>
      <c r="B6" s="28"/>
      <c r="C6" s="26">
        <v>43581</v>
      </c>
      <c r="D6" s="29"/>
      <c r="E6" s="28"/>
      <c r="F6" s="26">
        <v>43613</v>
      </c>
      <c r="G6" s="29"/>
      <c r="H6" s="57" t="s">
        <v>255</v>
      </c>
      <c r="I6" s="57"/>
      <c r="J6" s="58"/>
      <c r="K6" s="64" t="s">
        <v>262</v>
      </c>
      <c r="L6" s="60" t="s">
        <v>256</v>
      </c>
      <c r="M6" s="62" t="s">
        <v>257</v>
      </c>
      <c r="N6" s="63"/>
      <c r="O6" s="63"/>
      <c r="P6" s="47" t="s">
        <v>273</v>
      </c>
      <c r="Q6" s="55" t="s">
        <v>291</v>
      </c>
      <c r="R6" s="45">
        <f>A6</f>
        <v>43613</v>
      </c>
    </row>
    <row r="7" spans="1:18" ht="18" customHeight="1" thickBot="1">
      <c r="A7" s="25" t="s">
        <v>287</v>
      </c>
      <c r="B7" s="52" t="s">
        <v>254</v>
      </c>
      <c r="C7" s="53"/>
      <c r="D7" s="54"/>
      <c r="E7" s="52" t="s">
        <v>254</v>
      </c>
      <c r="F7" s="53"/>
      <c r="G7" s="54"/>
      <c r="H7" s="59" t="s">
        <v>254</v>
      </c>
      <c r="I7" s="57"/>
      <c r="J7" s="58"/>
      <c r="K7" s="65"/>
      <c r="L7" s="61"/>
      <c r="M7" s="62" t="s">
        <v>258</v>
      </c>
      <c r="N7" s="63"/>
      <c r="O7" s="63"/>
      <c r="P7" s="48" t="s">
        <v>274</v>
      </c>
      <c r="Q7" s="56"/>
      <c r="R7" s="46" t="str">
        <f>A7</f>
        <v>2019г</v>
      </c>
    </row>
    <row r="8" spans="1:18" ht="16.5" customHeight="1" thickBot="1">
      <c r="A8" s="19" t="s">
        <v>263</v>
      </c>
      <c r="B8" s="3" t="s">
        <v>0</v>
      </c>
      <c r="C8" s="3" t="s">
        <v>1</v>
      </c>
      <c r="D8" s="3" t="s">
        <v>2</v>
      </c>
      <c r="E8" s="3" t="s">
        <v>0</v>
      </c>
      <c r="F8" s="3" t="s">
        <v>1</v>
      </c>
      <c r="G8" s="3" t="s">
        <v>2</v>
      </c>
      <c r="H8" s="3" t="s">
        <v>0</v>
      </c>
      <c r="I8" s="3" t="s">
        <v>1</v>
      </c>
      <c r="J8" s="17" t="s">
        <v>261</v>
      </c>
      <c r="K8" s="20">
        <f>C6</f>
        <v>43581</v>
      </c>
      <c r="L8" s="66" t="str">
        <f>[2]Оплата!AA7</f>
        <v>май</v>
      </c>
      <c r="M8" s="21" t="s">
        <v>259</v>
      </c>
      <c r="N8" s="21" t="s">
        <v>260</v>
      </c>
      <c r="O8" s="21" t="s">
        <v>261</v>
      </c>
      <c r="P8" s="30" t="s">
        <v>275</v>
      </c>
      <c r="Q8" s="20">
        <f>F6</f>
        <v>43613</v>
      </c>
      <c r="R8" s="42" t="s">
        <v>288</v>
      </c>
    </row>
    <row r="9" spans="1:18">
      <c r="A9" s="38" t="s">
        <v>3</v>
      </c>
      <c r="B9" s="39">
        <v>1431.57</v>
      </c>
      <c r="C9" s="39">
        <v>384.64</v>
      </c>
      <c r="D9" s="39">
        <v>1816.22</v>
      </c>
      <c r="E9" s="40">
        <v>1654.13</v>
      </c>
      <c r="F9" s="40">
        <v>459.33</v>
      </c>
      <c r="G9" s="40">
        <v>2113.46</v>
      </c>
      <c r="H9" s="40">
        <f>E9-B9</f>
        <v>222.56000000000017</v>
      </c>
      <c r="I9" s="40">
        <f>F9-C9</f>
        <v>74.69</v>
      </c>
      <c r="J9" s="40">
        <f>G9-D9</f>
        <v>297.24</v>
      </c>
      <c r="K9" s="41">
        <f>[1]Оплата!BC8</f>
        <v>-1910.1309999999994</v>
      </c>
      <c r="L9" s="41">
        <f>[1]Оплата!AA8</f>
        <v>0</v>
      </c>
      <c r="M9" s="41">
        <f>H9*M$5</f>
        <v>1375.420800000001</v>
      </c>
      <c r="N9" s="41">
        <f>I9*N$5</f>
        <v>171.0401</v>
      </c>
      <c r="O9" s="38">
        <f>SUM(M9:N9)</f>
        <v>1546.4609000000009</v>
      </c>
      <c r="P9" s="38"/>
      <c r="Q9" s="41">
        <f>K9-O9+L9+P9</f>
        <v>-3456.5919000000004</v>
      </c>
      <c r="R9" s="41" t="str">
        <f>A9</f>
        <v xml:space="preserve">№002 </v>
      </c>
    </row>
    <row r="10" spans="1:18">
      <c r="A10" s="12" t="s">
        <v>4</v>
      </c>
      <c r="B10" s="36">
        <v>4018.35</v>
      </c>
      <c r="C10" s="36">
        <v>1529.1200000000001</v>
      </c>
      <c r="D10" s="36">
        <v>5547.4800000000005</v>
      </c>
      <c r="E10" s="9">
        <v>4237.2300000000005</v>
      </c>
      <c r="F10" s="9">
        <v>1692.38</v>
      </c>
      <c r="G10" s="9">
        <v>5929.62</v>
      </c>
      <c r="H10" s="10">
        <f t="shared" ref="H10:J73" si="1">E10-B10</f>
        <v>218.88000000000056</v>
      </c>
      <c r="I10" s="10">
        <f t="shared" si="1"/>
        <v>163.26</v>
      </c>
      <c r="J10" s="10">
        <f t="shared" si="1"/>
        <v>382.13999999999942</v>
      </c>
      <c r="K10" s="14">
        <f>[1]Оплата!BC9</f>
        <v>-503.19059999999973</v>
      </c>
      <c r="L10" s="14">
        <f>[1]Оплата!AA9</f>
        <v>600</v>
      </c>
      <c r="M10" s="14">
        <f>H10*M$5</f>
        <v>1352.6784000000034</v>
      </c>
      <c r="N10" s="14">
        <f>I10*N$5</f>
        <v>373.86539999999997</v>
      </c>
      <c r="O10" s="12">
        <f>SUM(M10:N10)</f>
        <v>1726.5438000000033</v>
      </c>
      <c r="P10" s="12"/>
      <c r="Q10" s="14">
        <f>K10-O10+L10+P10</f>
        <v>-1629.734400000003</v>
      </c>
      <c r="R10" s="14" t="str">
        <f t="shared" ref="R10:R73" si="2">A10</f>
        <v xml:space="preserve">№003 </v>
      </c>
    </row>
    <row r="11" spans="1:18">
      <c r="A11" s="38" t="s">
        <v>5</v>
      </c>
      <c r="B11" s="39">
        <v>4184.91</v>
      </c>
      <c r="C11" s="39">
        <v>1629.29</v>
      </c>
      <c r="D11" s="39">
        <v>5814.2</v>
      </c>
      <c r="E11" s="40">
        <v>4349.9800000000005</v>
      </c>
      <c r="F11" s="40">
        <v>1673.63</v>
      </c>
      <c r="G11" s="40">
        <v>6023.62</v>
      </c>
      <c r="H11" s="40">
        <f t="shared" si="1"/>
        <v>165.07000000000062</v>
      </c>
      <c r="I11" s="40">
        <f t="shared" si="1"/>
        <v>44.340000000000146</v>
      </c>
      <c r="J11" s="40">
        <f t="shared" si="1"/>
        <v>209.42000000000007</v>
      </c>
      <c r="K11" s="41">
        <f>[1]Оплата!BC10</f>
        <v>62.936100000001062</v>
      </c>
      <c r="L11" s="41">
        <f>[1]Оплата!AA10</f>
        <v>0</v>
      </c>
      <c r="M11" s="41">
        <f>H11*M$5</f>
        <v>1020.1326000000038</v>
      </c>
      <c r="N11" s="41">
        <f>I11*N$5</f>
        <v>101.53860000000033</v>
      </c>
      <c r="O11" s="38">
        <f t="shared" ref="O11:O73" si="3">SUM(M11:N11)</f>
        <v>1121.6712000000041</v>
      </c>
      <c r="P11" s="38"/>
      <c r="Q11" s="41">
        <f>K11-O11+L11+P11</f>
        <v>-1058.7351000000031</v>
      </c>
      <c r="R11" s="41" t="str">
        <f t="shared" si="2"/>
        <v xml:space="preserve">№004 </v>
      </c>
    </row>
    <row r="12" spans="1:18">
      <c r="A12" s="12" t="s">
        <v>6</v>
      </c>
      <c r="B12" s="36">
        <v>699.45</v>
      </c>
      <c r="C12" s="36">
        <v>1334.64</v>
      </c>
      <c r="D12" s="36">
        <v>2034.22</v>
      </c>
      <c r="E12" s="9">
        <v>708.04</v>
      </c>
      <c r="F12" s="9">
        <v>1338.41</v>
      </c>
      <c r="G12" s="9">
        <v>2046.5900000000001</v>
      </c>
      <c r="H12" s="10">
        <f t="shared" si="1"/>
        <v>8.5899999999999181</v>
      </c>
      <c r="I12" s="10">
        <f t="shared" si="1"/>
        <v>3.7699999999999818</v>
      </c>
      <c r="J12" s="10">
        <f t="shared" si="1"/>
        <v>12.370000000000118</v>
      </c>
      <c r="K12" s="14">
        <f>[1]Оплата!BC11</f>
        <v>-224.96310000000059</v>
      </c>
      <c r="L12" s="14">
        <f>[1]Оплата!AA11</f>
        <v>0</v>
      </c>
      <c r="M12" s="14">
        <f>H12*M$5</f>
        <v>53.086199999999494</v>
      </c>
      <c r="N12" s="14">
        <f>I12*N$5</f>
        <v>8.6332999999999593</v>
      </c>
      <c r="O12" s="12">
        <f t="shared" si="3"/>
        <v>61.719499999999456</v>
      </c>
      <c r="P12" s="12"/>
      <c r="Q12" s="14">
        <f>K12-O12+L12+P12</f>
        <v>-286.68260000000004</v>
      </c>
      <c r="R12" s="14" t="str">
        <f t="shared" si="2"/>
        <v xml:space="preserve">№005 </v>
      </c>
    </row>
    <row r="13" spans="1:18">
      <c r="A13" s="38" t="s">
        <v>7</v>
      </c>
      <c r="B13" s="39">
        <v>1792.76</v>
      </c>
      <c r="C13" s="39">
        <v>834.92000000000007</v>
      </c>
      <c r="D13" s="39">
        <v>2627.69</v>
      </c>
      <c r="E13" s="40">
        <v>1792.76</v>
      </c>
      <c r="F13" s="40">
        <v>834.92000000000007</v>
      </c>
      <c r="G13" s="40">
        <v>2627.69</v>
      </c>
      <c r="H13" s="40">
        <f t="shared" si="1"/>
        <v>0</v>
      </c>
      <c r="I13" s="40">
        <f t="shared" si="1"/>
        <v>0</v>
      </c>
      <c r="J13" s="40">
        <f t="shared" si="1"/>
        <v>0</v>
      </c>
      <c r="K13" s="41">
        <f>[1]Оплата!BC12</f>
        <v>-859.89630000000011</v>
      </c>
      <c r="L13" s="41">
        <f>[1]Оплата!AA12</f>
        <v>0</v>
      </c>
      <c r="M13" s="41">
        <f>H13*M$5</f>
        <v>0</v>
      </c>
      <c r="N13" s="41">
        <f>I13*N$5</f>
        <v>0</v>
      </c>
      <c r="O13" s="38">
        <f t="shared" si="3"/>
        <v>0</v>
      </c>
      <c r="P13" s="38"/>
      <c r="Q13" s="41">
        <f>K13-O13+L13+P13</f>
        <v>-859.89630000000011</v>
      </c>
      <c r="R13" s="41" t="str">
        <f t="shared" si="2"/>
        <v xml:space="preserve">№006 </v>
      </c>
    </row>
    <row r="14" spans="1:18">
      <c r="A14" s="12" t="s">
        <v>8</v>
      </c>
      <c r="B14" s="36">
        <v>2819.09</v>
      </c>
      <c r="C14" s="36">
        <v>1746.02</v>
      </c>
      <c r="D14" s="36">
        <v>4565.12</v>
      </c>
      <c r="E14" s="9">
        <v>2950.9700000000003</v>
      </c>
      <c r="F14" s="9">
        <v>1804.05</v>
      </c>
      <c r="G14" s="9">
        <v>4755.03</v>
      </c>
      <c r="H14" s="10">
        <f t="shared" si="1"/>
        <v>131.88000000000011</v>
      </c>
      <c r="I14" s="10">
        <f t="shared" si="1"/>
        <v>58.029999999999973</v>
      </c>
      <c r="J14" s="10">
        <f t="shared" si="1"/>
        <v>189.90999999999985</v>
      </c>
      <c r="K14" s="14">
        <f>[1]Оплата!BC13</f>
        <v>-2029.8848000000005</v>
      </c>
      <c r="L14" s="14">
        <f>[1]Оплата!AA13</f>
        <v>0</v>
      </c>
      <c r="M14" s="14">
        <f>H14*M$5</f>
        <v>815.01840000000061</v>
      </c>
      <c r="N14" s="14">
        <f>I14*N$5</f>
        <v>132.88869999999994</v>
      </c>
      <c r="O14" s="12">
        <f t="shared" si="3"/>
        <v>947.90710000000058</v>
      </c>
      <c r="P14" s="12"/>
      <c r="Q14" s="14">
        <f>K14-O14+L14+P14</f>
        <v>-2977.7919000000011</v>
      </c>
      <c r="R14" s="14" t="str">
        <f t="shared" si="2"/>
        <v xml:space="preserve">№007 </v>
      </c>
    </row>
    <row r="15" spans="1:18">
      <c r="A15" s="38" t="s">
        <v>9</v>
      </c>
      <c r="B15" s="39">
        <v>1675.02</v>
      </c>
      <c r="C15" s="39">
        <v>345.19</v>
      </c>
      <c r="D15" s="39">
        <v>2020.22</v>
      </c>
      <c r="E15" s="40">
        <v>1675.26</v>
      </c>
      <c r="F15" s="40">
        <v>345.19</v>
      </c>
      <c r="G15" s="40">
        <v>2020.46</v>
      </c>
      <c r="H15" s="40">
        <f t="shared" si="1"/>
        <v>0.24000000000000909</v>
      </c>
      <c r="I15" s="40">
        <f t="shared" si="1"/>
        <v>0</v>
      </c>
      <c r="J15" s="40">
        <f t="shared" si="1"/>
        <v>0.24000000000000909</v>
      </c>
      <c r="K15" s="41">
        <f>[1]Оплата!BC14</f>
        <v>-475.81690000000032</v>
      </c>
      <c r="L15" s="41">
        <f>[1]Оплата!AA14</f>
        <v>0</v>
      </c>
      <c r="M15" s="41">
        <f>H15*M$5</f>
        <v>1.483200000000056</v>
      </c>
      <c r="N15" s="41">
        <f>I15*N$5</f>
        <v>0</v>
      </c>
      <c r="O15" s="38">
        <f t="shared" si="3"/>
        <v>1.483200000000056</v>
      </c>
      <c r="P15" s="38"/>
      <c r="Q15" s="41">
        <f>K15-O15+L15+P15</f>
        <v>-477.30010000000038</v>
      </c>
      <c r="R15" s="41" t="str">
        <f t="shared" si="2"/>
        <v xml:space="preserve">№008 </v>
      </c>
    </row>
    <row r="16" spans="1:18">
      <c r="A16" s="35" t="s">
        <v>10</v>
      </c>
      <c r="H16" s="10"/>
      <c r="I16" s="10"/>
      <c r="J16" s="10"/>
      <c r="K16" s="14">
        <f>[1]Оплата!BC15</f>
        <v>153.49530000000289</v>
      </c>
      <c r="L16" s="14">
        <f>[1]Оплата!AA15</f>
        <v>0</v>
      </c>
      <c r="M16" s="14">
        <f>H16*M$5</f>
        <v>0</v>
      </c>
      <c r="N16" s="14">
        <f>I16*N$5</f>
        <v>0</v>
      </c>
      <c r="O16" s="12">
        <f t="shared" si="3"/>
        <v>0</v>
      </c>
      <c r="P16" s="12" t="s">
        <v>283</v>
      </c>
      <c r="Q16" s="14">
        <f>K16-O16+L16</f>
        <v>153.49530000000289</v>
      </c>
      <c r="R16" s="14" t="str">
        <f t="shared" si="2"/>
        <v xml:space="preserve">№009 </v>
      </c>
    </row>
    <row r="17" spans="1:18">
      <c r="A17" s="38" t="s">
        <v>11</v>
      </c>
      <c r="B17" s="39">
        <v>3205.09</v>
      </c>
      <c r="C17" s="39">
        <v>1875.89</v>
      </c>
      <c r="D17" s="39">
        <v>5080.99</v>
      </c>
      <c r="E17" s="40">
        <v>3287.96</v>
      </c>
      <c r="F17" s="40">
        <v>1982.39</v>
      </c>
      <c r="G17" s="40">
        <v>5270.35</v>
      </c>
      <c r="H17" s="40">
        <f t="shared" si="1"/>
        <v>82.869999999999891</v>
      </c>
      <c r="I17" s="40">
        <f t="shared" si="1"/>
        <v>106.5</v>
      </c>
      <c r="J17" s="40">
        <f t="shared" si="1"/>
        <v>189.36000000000058</v>
      </c>
      <c r="K17" s="41">
        <f>[1]Оплата!BC16</f>
        <v>82.340999999998729</v>
      </c>
      <c r="L17" s="41">
        <f>[1]Оплата!AA16</f>
        <v>0</v>
      </c>
      <c r="M17" s="41">
        <f>H17*M$5</f>
        <v>512.13659999999925</v>
      </c>
      <c r="N17" s="41">
        <f>I17*N$5</f>
        <v>243.88499999999999</v>
      </c>
      <c r="O17" s="38">
        <f t="shared" si="3"/>
        <v>756.02159999999924</v>
      </c>
      <c r="P17" s="38"/>
      <c r="Q17" s="41">
        <f>K17-O17+L17+P17</f>
        <v>-673.68060000000048</v>
      </c>
      <c r="R17" s="41" t="str">
        <f t="shared" si="2"/>
        <v xml:space="preserve">№009а </v>
      </c>
    </row>
    <row r="18" spans="1:18">
      <c r="A18" s="12" t="s">
        <v>12</v>
      </c>
      <c r="B18" s="36">
        <v>972.52</v>
      </c>
      <c r="C18" s="36">
        <v>675.87</v>
      </c>
      <c r="D18" s="36">
        <v>1648.41</v>
      </c>
      <c r="E18" s="9">
        <v>986.15</v>
      </c>
      <c r="F18" s="9">
        <v>681.04</v>
      </c>
      <c r="G18" s="9">
        <v>1667.21</v>
      </c>
      <c r="H18" s="10">
        <f t="shared" si="1"/>
        <v>13.629999999999995</v>
      </c>
      <c r="I18" s="10">
        <f t="shared" si="1"/>
        <v>5.1699999999999591</v>
      </c>
      <c r="J18" s="10">
        <f t="shared" si="1"/>
        <v>18.799999999999955</v>
      </c>
      <c r="K18" s="14">
        <f>[1]Оплата!BC17</f>
        <v>2532.6692000000003</v>
      </c>
      <c r="L18" s="14">
        <f>[1]Оплата!AA17</f>
        <v>0</v>
      </c>
      <c r="M18" s="14">
        <f>H18*M$5</f>
        <v>84.233399999999975</v>
      </c>
      <c r="N18" s="14">
        <f>I18*N$5</f>
        <v>11.839299999999907</v>
      </c>
      <c r="O18" s="12">
        <f t="shared" si="3"/>
        <v>96.072699999999884</v>
      </c>
      <c r="P18" s="12"/>
      <c r="Q18" s="14">
        <f>K18-O18+L18+P18</f>
        <v>2436.5965000000006</v>
      </c>
      <c r="R18" s="14" t="str">
        <f t="shared" si="2"/>
        <v>№010</v>
      </c>
    </row>
    <row r="19" spans="1:18">
      <c r="A19" s="38" t="s">
        <v>13</v>
      </c>
      <c r="B19" s="39">
        <v>2543.88</v>
      </c>
      <c r="C19" s="39">
        <v>440.33</v>
      </c>
      <c r="D19" s="39">
        <v>2984.23</v>
      </c>
      <c r="E19" s="40">
        <v>2543.88</v>
      </c>
      <c r="F19" s="40">
        <v>440.33</v>
      </c>
      <c r="G19" s="40">
        <v>2984.23</v>
      </c>
      <c r="H19" s="40">
        <f t="shared" si="1"/>
        <v>0</v>
      </c>
      <c r="I19" s="40">
        <f t="shared" si="1"/>
        <v>0</v>
      </c>
      <c r="J19" s="40">
        <f t="shared" si="1"/>
        <v>0</v>
      </c>
      <c r="K19" s="41">
        <f>[1]Оплата!BC18</f>
        <v>2310.2801999999988</v>
      </c>
      <c r="L19" s="41">
        <f>[1]Оплата!AA18</f>
        <v>0</v>
      </c>
      <c r="M19" s="41">
        <f>H19*M$5</f>
        <v>0</v>
      </c>
      <c r="N19" s="41">
        <f>I19*N$5</f>
        <v>0</v>
      </c>
      <c r="O19" s="38">
        <f t="shared" si="3"/>
        <v>0</v>
      </c>
      <c r="P19" s="38"/>
      <c r="Q19" s="41">
        <f>K19-O19+L19+P19</f>
        <v>2310.2801999999988</v>
      </c>
      <c r="R19" s="41" t="str">
        <f t="shared" si="2"/>
        <v>№011</v>
      </c>
    </row>
    <row r="20" spans="1:18">
      <c r="A20" s="12" t="s">
        <v>265</v>
      </c>
      <c r="B20" s="36">
        <v>561.25</v>
      </c>
      <c r="C20" s="36">
        <v>126.38000000000001</v>
      </c>
      <c r="D20" s="36">
        <v>687.64</v>
      </c>
      <c r="E20" s="9">
        <v>561.49</v>
      </c>
      <c r="F20" s="9">
        <v>126.43</v>
      </c>
      <c r="G20" s="9">
        <v>687.93000000000006</v>
      </c>
      <c r="H20" s="10">
        <f t="shared" si="1"/>
        <v>0.24000000000000909</v>
      </c>
      <c r="I20" s="10">
        <f t="shared" si="1"/>
        <v>4.9999999999997158E-2</v>
      </c>
      <c r="J20" s="10">
        <f t="shared" si="1"/>
        <v>0.29000000000007731</v>
      </c>
      <c r="K20" s="14">
        <f>[1]Оплата!BC19</f>
        <v>13.421699999999889</v>
      </c>
      <c r="L20" s="14">
        <f>[1]Оплата!AA19</f>
        <v>0</v>
      </c>
      <c r="M20" s="14">
        <f>H20*M$5</f>
        <v>1.483200000000056</v>
      </c>
      <c r="N20" s="14">
        <f>I20*N$5</f>
        <v>0.1144999999999935</v>
      </c>
      <c r="O20" s="12">
        <f t="shared" si="3"/>
        <v>1.5977000000000494</v>
      </c>
      <c r="P20" s="12"/>
      <c r="Q20" s="14">
        <f>K20-O20+L20+P20</f>
        <v>11.82399999999984</v>
      </c>
      <c r="R20" s="14" t="str">
        <f t="shared" si="2"/>
        <v xml:space="preserve">№012 </v>
      </c>
    </row>
    <row r="21" spans="1:18">
      <c r="A21" s="38" t="s">
        <v>264</v>
      </c>
      <c r="B21" s="39">
        <v>6.45</v>
      </c>
      <c r="C21" s="39">
        <v>0.8</v>
      </c>
      <c r="D21" s="39">
        <v>7.26</v>
      </c>
      <c r="E21" s="40">
        <v>6.46</v>
      </c>
      <c r="F21" s="40">
        <v>0.8</v>
      </c>
      <c r="G21" s="40">
        <v>7.2700000000000005</v>
      </c>
      <c r="H21" s="40">
        <f t="shared" si="1"/>
        <v>9.9999999999997868E-3</v>
      </c>
      <c r="I21" s="40">
        <f t="shared" si="1"/>
        <v>0</v>
      </c>
      <c r="J21" s="40">
        <f t="shared" si="1"/>
        <v>1.0000000000000675E-2</v>
      </c>
      <c r="K21" s="41">
        <f>[1]Оплата!BC20</f>
        <v>14.131099999999996</v>
      </c>
      <c r="L21" s="41">
        <f>[1]Оплата!AA20</f>
        <v>0</v>
      </c>
      <c r="M21" s="41">
        <f>H21*M$5</f>
        <v>6.1799999999998682E-2</v>
      </c>
      <c r="N21" s="41">
        <f>I21*N$5</f>
        <v>0</v>
      </c>
      <c r="O21" s="38">
        <f t="shared" si="3"/>
        <v>6.1799999999998682E-2</v>
      </c>
      <c r="P21" s="38"/>
      <c r="Q21" s="41">
        <f>K21-O21+L21+P21</f>
        <v>14.069299999999998</v>
      </c>
      <c r="R21" s="41" t="str">
        <f t="shared" si="2"/>
        <v>№012а</v>
      </c>
    </row>
    <row r="22" spans="1:18">
      <c r="A22" s="12" t="s">
        <v>14</v>
      </c>
      <c r="B22" s="36">
        <v>6391.54</v>
      </c>
      <c r="C22" s="36">
        <v>1658.66</v>
      </c>
      <c r="D22" s="36">
        <v>8050.2</v>
      </c>
      <c r="E22" s="9">
        <v>6747.25</v>
      </c>
      <c r="F22" s="9">
        <v>1741.21</v>
      </c>
      <c r="G22" s="9">
        <v>8488.4600000000009</v>
      </c>
      <c r="H22" s="10">
        <f t="shared" si="1"/>
        <v>355.71000000000004</v>
      </c>
      <c r="I22" s="10">
        <f t="shared" si="1"/>
        <v>82.549999999999955</v>
      </c>
      <c r="J22" s="10">
        <f t="shared" si="1"/>
        <v>438.26000000000113</v>
      </c>
      <c r="K22" s="14">
        <f>[1]Оплата!BC21</f>
        <v>-761.771099999998</v>
      </c>
      <c r="L22" s="14">
        <f>[1]Оплата!AA21</f>
        <v>5000</v>
      </c>
      <c r="M22" s="14">
        <f>H22*M$5</f>
        <v>2198.2878000000001</v>
      </c>
      <c r="N22" s="14">
        <f>I22*N$5</f>
        <v>189.03949999999989</v>
      </c>
      <c r="O22" s="12">
        <f t="shared" si="3"/>
        <v>2387.3272999999999</v>
      </c>
      <c r="P22" s="12"/>
      <c r="Q22" s="14">
        <f>K22-O22+L22+P22</f>
        <v>1850.901600000002</v>
      </c>
      <c r="R22" s="14" t="str">
        <f t="shared" si="2"/>
        <v xml:space="preserve">№013 </v>
      </c>
    </row>
    <row r="23" spans="1:18">
      <c r="A23" s="38" t="s">
        <v>15</v>
      </c>
      <c r="B23" s="39">
        <v>2205.58</v>
      </c>
      <c r="C23" s="39">
        <v>7405.72</v>
      </c>
      <c r="D23" s="39">
        <v>9611.35</v>
      </c>
      <c r="E23" s="40">
        <v>2260.7400000000002</v>
      </c>
      <c r="F23" s="40">
        <v>7425.37</v>
      </c>
      <c r="G23" s="40">
        <v>9686.16</v>
      </c>
      <c r="H23" s="40">
        <f t="shared" si="1"/>
        <v>55.160000000000309</v>
      </c>
      <c r="I23" s="40">
        <f t="shared" si="1"/>
        <v>19.649999999999636</v>
      </c>
      <c r="J23" s="40">
        <f t="shared" si="1"/>
        <v>74.809999999999491</v>
      </c>
      <c r="K23" s="41">
        <f>[1]Оплата!BC22</f>
        <v>1.671899999999414</v>
      </c>
      <c r="L23" s="41">
        <f>[1]Оплата!AA22</f>
        <v>0</v>
      </c>
      <c r="M23" s="41">
        <f>H23*M$5</f>
        <v>340.88880000000188</v>
      </c>
      <c r="N23" s="41">
        <f>I23*N$5</f>
        <v>44.998499999999169</v>
      </c>
      <c r="O23" s="38">
        <f t="shared" si="3"/>
        <v>385.88730000000106</v>
      </c>
      <c r="P23" s="38"/>
      <c r="Q23" s="41">
        <f>K23-O23+L23+P23</f>
        <v>-384.21540000000164</v>
      </c>
      <c r="R23" s="41" t="str">
        <f t="shared" si="2"/>
        <v xml:space="preserve">№014 </v>
      </c>
    </row>
    <row r="24" spans="1:18">
      <c r="A24" s="12" t="s">
        <v>16</v>
      </c>
      <c r="B24" s="36">
        <v>3455.66</v>
      </c>
      <c r="C24" s="36">
        <v>1895.6000000000001</v>
      </c>
      <c r="D24" s="36">
        <v>5351.27</v>
      </c>
      <c r="E24" s="9">
        <v>3457.42</v>
      </c>
      <c r="F24" s="9">
        <v>1895.6000000000001</v>
      </c>
      <c r="G24" s="9">
        <v>5353.02</v>
      </c>
      <c r="H24" s="10">
        <f t="shared" si="1"/>
        <v>1.7600000000002183</v>
      </c>
      <c r="I24" s="10">
        <f t="shared" si="1"/>
        <v>0</v>
      </c>
      <c r="J24" s="10">
        <f t="shared" si="1"/>
        <v>1.75</v>
      </c>
      <c r="K24" s="14">
        <f>[1]Оплата!BC23</f>
        <v>-486.43479999999954</v>
      </c>
      <c r="L24" s="14">
        <f>[1]Оплата!AA23</f>
        <v>0</v>
      </c>
      <c r="M24" s="14">
        <f>H24*M$5</f>
        <v>10.876800000001348</v>
      </c>
      <c r="N24" s="14">
        <f>I24*N$5</f>
        <v>0</v>
      </c>
      <c r="O24" s="12">
        <f t="shared" si="3"/>
        <v>10.876800000001348</v>
      </c>
      <c r="P24" s="12"/>
      <c r="Q24" s="14">
        <f>K24-O24+L24+P24</f>
        <v>-497.31160000000091</v>
      </c>
      <c r="R24" s="14" t="str">
        <f t="shared" si="2"/>
        <v xml:space="preserve">№015 </v>
      </c>
    </row>
    <row r="25" spans="1:18" ht="12" customHeight="1">
      <c r="A25" s="38" t="s">
        <v>17</v>
      </c>
      <c r="B25" s="39">
        <v>6648.18</v>
      </c>
      <c r="C25" s="39">
        <v>6623.37</v>
      </c>
      <c r="D25" s="39">
        <v>13271.56</v>
      </c>
      <c r="E25" s="40">
        <v>6663.99</v>
      </c>
      <c r="F25" s="40">
        <v>6642.17</v>
      </c>
      <c r="G25" s="40">
        <v>13306.16</v>
      </c>
      <c r="H25" s="40">
        <f t="shared" si="1"/>
        <v>15.809999999999491</v>
      </c>
      <c r="I25" s="40">
        <f t="shared" si="1"/>
        <v>18.800000000000182</v>
      </c>
      <c r="J25" s="40">
        <f t="shared" si="1"/>
        <v>34.600000000000364</v>
      </c>
      <c r="K25" s="41">
        <f>[1]Оплата!BC24</f>
        <v>-5956.2045000000035</v>
      </c>
      <c r="L25" s="41">
        <f>[1]Оплата!AA24</f>
        <v>0</v>
      </c>
      <c r="M25" s="41">
        <f>H25*M$5</f>
        <v>97.705799999996842</v>
      </c>
      <c r="N25" s="41">
        <f>I25*N$5</f>
        <v>43.052000000000419</v>
      </c>
      <c r="O25" s="38">
        <f t="shared" si="3"/>
        <v>140.75779999999725</v>
      </c>
      <c r="P25" s="38"/>
      <c r="Q25" s="41">
        <f>K25-O25+L25+P25</f>
        <v>-6096.9623000000011</v>
      </c>
      <c r="R25" s="41" t="str">
        <f t="shared" si="2"/>
        <v xml:space="preserve">№016\17 </v>
      </c>
    </row>
    <row r="26" spans="1:18">
      <c r="A26" s="12" t="s">
        <v>18</v>
      </c>
      <c r="B26" s="36">
        <v>2178.1799999999998</v>
      </c>
      <c r="C26" s="36">
        <v>940.72</v>
      </c>
      <c r="D26" s="36">
        <v>3118.9</v>
      </c>
      <c r="E26" s="9">
        <v>2419.75</v>
      </c>
      <c r="F26" s="9">
        <v>1036.28</v>
      </c>
      <c r="G26" s="9">
        <v>3456.04</v>
      </c>
      <c r="H26" s="10">
        <f t="shared" si="1"/>
        <v>241.57000000000016</v>
      </c>
      <c r="I26" s="10">
        <f t="shared" si="1"/>
        <v>95.559999999999945</v>
      </c>
      <c r="J26" s="10">
        <f t="shared" si="1"/>
        <v>337.13999999999987</v>
      </c>
      <c r="K26" s="14">
        <f>[1]Оплата!BC25</f>
        <v>-10.704699999999093</v>
      </c>
      <c r="L26" s="14">
        <f>[1]Оплата!AA25</f>
        <v>0</v>
      </c>
      <c r="M26" s="14">
        <f>H26*M$5</f>
        <v>1492.902600000001</v>
      </c>
      <c r="N26" s="14">
        <f>I26*N$5</f>
        <v>218.83239999999986</v>
      </c>
      <c r="O26" s="12">
        <f t="shared" si="3"/>
        <v>1711.7350000000008</v>
      </c>
      <c r="P26" s="12"/>
      <c r="Q26" s="14">
        <f>K26-O26+L26+P26</f>
        <v>-1722.4396999999999</v>
      </c>
      <c r="R26" s="14" t="str">
        <f t="shared" si="2"/>
        <v xml:space="preserve">№018 </v>
      </c>
    </row>
    <row r="27" spans="1:18">
      <c r="A27" s="38" t="s">
        <v>19</v>
      </c>
      <c r="B27" s="39">
        <v>4355.92</v>
      </c>
      <c r="C27" s="39">
        <v>2711.46</v>
      </c>
      <c r="D27" s="39">
        <v>7067.39</v>
      </c>
      <c r="E27" s="40">
        <v>4355.92</v>
      </c>
      <c r="F27" s="40">
        <v>2711.46</v>
      </c>
      <c r="G27" s="40">
        <v>7067.39</v>
      </c>
      <c r="H27" s="40">
        <f t="shared" si="1"/>
        <v>0</v>
      </c>
      <c r="I27" s="40">
        <f t="shared" si="1"/>
        <v>0</v>
      </c>
      <c r="J27" s="40">
        <f t="shared" si="1"/>
        <v>0</v>
      </c>
      <c r="K27" s="41">
        <f>[1]Оплата!BC26</f>
        <v>-3049.8905999999984</v>
      </c>
      <c r="L27" s="41">
        <f>[1]Оплата!AA26</f>
        <v>0</v>
      </c>
      <c r="M27" s="41">
        <f>H27*M$5</f>
        <v>0</v>
      </c>
      <c r="N27" s="41">
        <f>I27*N$5</f>
        <v>0</v>
      </c>
      <c r="O27" s="38">
        <f t="shared" si="3"/>
        <v>0</v>
      </c>
      <c r="P27" s="38"/>
      <c r="Q27" s="41">
        <f>K27-O27+L27+P27</f>
        <v>-3049.8905999999984</v>
      </c>
      <c r="R27" s="41" t="str">
        <f t="shared" si="2"/>
        <v xml:space="preserve">№019 </v>
      </c>
    </row>
    <row r="28" spans="1:18">
      <c r="A28" s="12" t="s">
        <v>20</v>
      </c>
      <c r="B28" s="36">
        <v>4060.4700000000003</v>
      </c>
      <c r="C28" s="36">
        <v>2241.39</v>
      </c>
      <c r="D28" s="36">
        <v>6302.5</v>
      </c>
      <c r="E28" s="9">
        <v>4248.76</v>
      </c>
      <c r="F28" s="9">
        <v>2324.38</v>
      </c>
      <c r="G28" s="9">
        <v>6573.79</v>
      </c>
      <c r="H28" s="10">
        <f t="shared" si="1"/>
        <v>188.28999999999996</v>
      </c>
      <c r="I28" s="10">
        <f t="shared" si="1"/>
        <v>82.990000000000236</v>
      </c>
      <c r="J28" s="10">
        <f t="shared" si="1"/>
        <v>271.28999999999996</v>
      </c>
      <c r="K28" s="14">
        <f>[1]Оплата!BC27</f>
        <v>-4855.795000000001</v>
      </c>
      <c r="L28" s="14">
        <f>[1]Оплата!AA27</f>
        <v>0</v>
      </c>
      <c r="M28" s="14">
        <f>H28*M$5</f>
        <v>1163.6321999999998</v>
      </c>
      <c r="N28" s="14">
        <f>I28*N$5</f>
        <v>190.04710000000054</v>
      </c>
      <c r="O28" s="12">
        <f t="shared" si="3"/>
        <v>1353.6793000000002</v>
      </c>
      <c r="P28" s="12"/>
      <c r="Q28" s="14">
        <f>K28-O28+L28+P28</f>
        <v>-6209.4743000000017</v>
      </c>
      <c r="R28" s="14" t="str">
        <f t="shared" si="2"/>
        <v xml:space="preserve">№020 </v>
      </c>
    </row>
    <row r="29" spans="1:18">
      <c r="A29" s="38" t="s">
        <v>21</v>
      </c>
      <c r="B29" s="39">
        <v>49.82</v>
      </c>
      <c r="C29" s="39">
        <v>23.95</v>
      </c>
      <c r="D29" s="39">
        <v>73.78</v>
      </c>
      <c r="E29" s="40">
        <v>62.440000000000005</v>
      </c>
      <c r="F29" s="40">
        <v>39.340000000000003</v>
      </c>
      <c r="G29" s="40">
        <v>101.78</v>
      </c>
      <c r="H29" s="40">
        <f t="shared" si="1"/>
        <v>12.620000000000005</v>
      </c>
      <c r="I29" s="40">
        <f t="shared" si="1"/>
        <v>15.390000000000004</v>
      </c>
      <c r="J29" s="40">
        <f t="shared" si="1"/>
        <v>28</v>
      </c>
      <c r="K29" s="41">
        <f>[1]Оплата!BC28</f>
        <v>3956.8372999999979</v>
      </c>
      <c r="L29" s="41">
        <f>[1]Оплата!AA28</f>
        <v>0</v>
      </c>
      <c r="M29" s="41">
        <f>H29*M$5</f>
        <v>77.99160000000002</v>
      </c>
      <c r="N29" s="41">
        <f>I29*N$5</f>
        <v>35.243100000000013</v>
      </c>
      <c r="O29" s="38">
        <f t="shared" si="3"/>
        <v>113.23470000000003</v>
      </c>
      <c r="P29" s="38"/>
      <c r="Q29" s="41">
        <f>K29-O29+L29+P29</f>
        <v>3843.6025999999979</v>
      </c>
      <c r="R29" s="41" t="str">
        <f t="shared" si="2"/>
        <v>№021\1</v>
      </c>
    </row>
    <row r="30" spans="1:18">
      <c r="A30" s="12" t="s">
        <v>22</v>
      </c>
      <c r="B30" s="36">
        <v>1162.44</v>
      </c>
      <c r="C30" s="36">
        <v>673.97</v>
      </c>
      <c r="D30" s="36">
        <v>1836.42</v>
      </c>
      <c r="E30" s="9">
        <v>1190.19</v>
      </c>
      <c r="F30" s="9">
        <v>681.02</v>
      </c>
      <c r="G30" s="9">
        <v>1871.22</v>
      </c>
      <c r="H30" s="10">
        <f t="shared" si="1"/>
        <v>27.75</v>
      </c>
      <c r="I30" s="10">
        <f t="shared" si="1"/>
        <v>7.0499999999999545</v>
      </c>
      <c r="J30" s="10">
        <f t="shared" si="1"/>
        <v>34.799999999999955</v>
      </c>
      <c r="K30" s="14">
        <f>[1]Оплата!BC29</f>
        <v>-4263.9362999999994</v>
      </c>
      <c r="L30" s="14">
        <f>[1]Оплата!AA29</f>
        <v>0</v>
      </c>
      <c r="M30" s="14">
        <f>H30*M$5</f>
        <v>171.495</v>
      </c>
      <c r="N30" s="14">
        <f>I30*N$5</f>
        <v>16.144499999999898</v>
      </c>
      <c r="O30" s="12">
        <f t="shared" si="3"/>
        <v>187.63949999999991</v>
      </c>
      <c r="P30" s="12"/>
      <c r="Q30" s="14">
        <f>K30-O30+L30+P30</f>
        <v>-4451.5757999999996</v>
      </c>
      <c r="R30" s="14" t="str">
        <f t="shared" si="2"/>
        <v xml:space="preserve">№021\2 </v>
      </c>
    </row>
    <row r="31" spans="1:18" ht="15.75" thickBot="1">
      <c r="A31" s="38" t="s">
        <v>23</v>
      </c>
      <c r="B31" s="39">
        <v>1216.3900000000001</v>
      </c>
      <c r="C31" s="39">
        <v>233.78</v>
      </c>
      <c r="D31" s="39">
        <v>1450.18</v>
      </c>
      <c r="E31" s="40">
        <v>1255.1600000000001</v>
      </c>
      <c r="F31" s="40">
        <v>241.49</v>
      </c>
      <c r="G31" s="40">
        <v>1496.65</v>
      </c>
      <c r="H31" s="40">
        <f t="shared" si="1"/>
        <v>38.769999999999982</v>
      </c>
      <c r="I31" s="40">
        <f t="shared" si="1"/>
        <v>7.710000000000008</v>
      </c>
      <c r="J31" s="40">
        <f t="shared" si="1"/>
        <v>46.470000000000027</v>
      </c>
      <c r="K31" s="41">
        <f>[1]Оплата!BC30</f>
        <v>1027.8681999999994</v>
      </c>
      <c r="L31" s="41">
        <f>[1]Оплата!AA30</f>
        <v>0</v>
      </c>
      <c r="M31" s="41">
        <f>H31*M$5</f>
        <v>239.59859999999986</v>
      </c>
      <c r="N31" s="41">
        <f>I31*N$5</f>
        <v>17.655900000000017</v>
      </c>
      <c r="O31" s="38">
        <f t="shared" si="3"/>
        <v>257.25449999999989</v>
      </c>
      <c r="P31" s="38"/>
      <c r="Q31" s="41">
        <f>K31-O31+L31+P31</f>
        <v>770.61369999999954</v>
      </c>
      <c r="R31" s="41" t="str">
        <f t="shared" si="2"/>
        <v>№022</v>
      </c>
    </row>
    <row r="32" spans="1:18" ht="15.75" thickBot="1">
      <c r="A32" s="12" t="s">
        <v>24</v>
      </c>
      <c r="B32" s="36">
        <v>3121.55</v>
      </c>
      <c r="C32" s="36">
        <v>1663.71</v>
      </c>
      <c r="D32" s="36">
        <v>4785.2700000000004</v>
      </c>
      <c r="E32" s="9">
        <v>3121.56</v>
      </c>
      <c r="F32" s="9">
        <v>1663.98</v>
      </c>
      <c r="G32" s="49">
        <v>4785.55</v>
      </c>
      <c r="H32" s="10">
        <f t="shared" si="1"/>
        <v>9.9999999997635314E-3</v>
      </c>
      <c r="I32" s="10">
        <f t="shared" si="1"/>
        <v>0.26999999999998181</v>
      </c>
      <c r="J32" s="10">
        <f t="shared" si="1"/>
        <v>0.27999999999974534</v>
      </c>
      <c r="K32" s="14">
        <f>[1]Оплата!BC31</f>
        <v>152.00269999999895</v>
      </c>
      <c r="L32" s="14">
        <f>[1]Оплата!AA31</f>
        <v>0</v>
      </c>
      <c r="M32" s="14">
        <f>H32*M$5</f>
        <v>6.1799999998538621E-2</v>
      </c>
      <c r="N32" s="14">
        <f>I32*N$5</f>
        <v>0.61829999999995833</v>
      </c>
      <c r="O32" s="12">
        <f t="shared" si="3"/>
        <v>0.68009999999849691</v>
      </c>
      <c r="P32" s="12"/>
      <c r="Q32" s="14">
        <f>K32-O32+L32+P32</f>
        <v>151.32260000000045</v>
      </c>
      <c r="R32" s="14" t="str">
        <f t="shared" si="2"/>
        <v>№022а</v>
      </c>
    </row>
    <row r="33" spans="1:18" ht="15.75" thickBot="1">
      <c r="A33" s="38" t="s">
        <v>25</v>
      </c>
      <c r="B33" s="39">
        <v>0.51</v>
      </c>
      <c r="C33" s="39">
        <v>0.57999999999999996</v>
      </c>
      <c r="D33" s="39">
        <v>1.1000000000000001</v>
      </c>
      <c r="E33" s="40">
        <v>0.51</v>
      </c>
      <c r="F33" s="40">
        <v>0.57999999999999996</v>
      </c>
      <c r="G33" s="40">
        <v>1.1000000000000001</v>
      </c>
      <c r="H33" s="40">
        <f t="shared" si="1"/>
        <v>0</v>
      </c>
      <c r="I33" s="40">
        <f t="shared" si="1"/>
        <v>0</v>
      </c>
      <c r="J33" s="40">
        <f t="shared" si="1"/>
        <v>0</v>
      </c>
      <c r="K33" s="41">
        <f>[1]Оплата!BC32</f>
        <v>-3.3579999999999997</v>
      </c>
      <c r="L33" s="41">
        <f>[1]Оплата!AA32</f>
        <v>0</v>
      </c>
      <c r="M33" s="41">
        <f>H33*M$5</f>
        <v>0</v>
      </c>
      <c r="N33" s="41">
        <f>I33*N$5</f>
        <v>0</v>
      </c>
      <c r="O33" s="38">
        <f t="shared" si="3"/>
        <v>0</v>
      </c>
      <c r="P33" s="38"/>
      <c r="Q33" s="41">
        <f>K33-O33+L33+P33</f>
        <v>-3.3579999999999997</v>
      </c>
      <c r="R33" s="41" t="str">
        <f t="shared" si="2"/>
        <v>№023</v>
      </c>
    </row>
    <row r="34" spans="1:18" ht="15.75" thickBot="1">
      <c r="A34" s="12" t="s">
        <v>26</v>
      </c>
      <c r="B34" s="36">
        <v>538.12</v>
      </c>
      <c r="C34" s="36">
        <v>283.97000000000003</v>
      </c>
      <c r="D34" s="36">
        <v>822.09</v>
      </c>
      <c r="E34" s="9">
        <v>538.12</v>
      </c>
      <c r="F34" s="9">
        <v>283.97000000000003</v>
      </c>
      <c r="G34" s="49">
        <v>822.09</v>
      </c>
      <c r="H34" s="10">
        <f t="shared" si="1"/>
        <v>0</v>
      </c>
      <c r="I34" s="10">
        <f t="shared" si="1"/>
        <v>0</v>
      </c>
      <c r="J34" s="10">
        <f t="shared" si="1"/>
        <v>0</v>
      </c>
      <c r="K34" s="14">
        <f>[1]Оплата!BC33</f>
        <v>8715.5857999999989</v>
      </c>
      <c r="L34" s="14">
        <f>[1]Оплата!AA33</f>
        <v>0</v>
      </c>
      <c r="M34" s="14">
        <f>H34*M$5</f>
        <v>0</v>
      </c>
      <c r="N34" s="14">
        <f>I34*N$5</f>
        <v>0</v>
      </c>
      <c r="O34" s="12">
        <f t="shared" si="3"/>
        <v>0</v>
      </c>
      <c r="P34" s="12"/>
      <c r="Q34" s="14">
        <f>K34-O34+L34+P34</f>
        <v>8715.5857999999989</v>
      </c>
      <c r="R34" s="14" t="str">
        <f t="shared" si="2"/>
        <v>№024</v>
      </c>
    </row>
    <row r="35" spans="1:18">
      <c r="A35" s="38" t="s">
        <v>27</v>
      </c>
      <c r="B35" s="39">
        <v>5615.53</v>
      </c>
      <c r="C35" s="39">
        <v>3629.01</v>
      </c>
      <c r="D35" s="39">
        <v>9244.5400000000009</v>
      </c>
      <c r="E35" s="40">
        <v>5855.77</v>
      </c>
      <c r="F35" s="40">
        <v>3720.55</v>
      </c>
      <c r="G35" s="40">
        <v>9576.33</v>
      </c>
      <c r="H35" s="40">
        <f t="shared" si="1"/>
        <v>240.24000000000069</v>
      </c>
      <c r="I35" s="40">
        <f t="shared" si="1"/>
        <v>91.539999999999964</v>
      </c>
      <c r="J35" s="40">
        <f t="shared" si="1"/>
        <v>331.78999999999905</v>
      </c>
      <c r="K35" s="41">
        <f>[1]Оплата!BC34</f>
        <v>3120.3153000000016</v>
      </c>
      <c r="L35" s="41">
        <f>[1]Оплата!AA34</f>
        <v>0</v>
      </c>
      <c r="M35" s="41">
        <f>H35*M$5</f>
        <v>1484.6832000000043</v>
      </c>
      <c r="N35" s="41">
        <f>I35*N$5</f>
        <v>209.62659999999991</v>
      </c>
      <c r="O35" s="38">
        <f t="shared" ref="O35" si="4">SUM(M35:N35)</f>
        <v>1694.3098000000041</v>
      </c>
      <c r="P35" s="38"/>
      <c r="Q35" s="41">
        <f>K35-O35+L35+P35</f>
        <v>1426.0054999999975</v>
      </c>
      <c r="R35" s="41" t="str">
        <f t="shared" si="2"/>
        <v>№025</v>
      </c>
    </row>
    <row r="36" spans="1:18">
      <c r="A36" s="12" t="s">
        <v>28</v>
      </c>
      <c r="B36" s="36">
        <v>1418.45</v>
      </c>
      <c r="C36" s="36">
        <v>617.13</v>
      </c>
      <c r="D36" s="36">
        <v>2035.5800000000002</v>
      </c>
      <c r="E36" s="9">
        <v>1532.48</v>
      </c>
      <c r="F36" s="9">
        <v>719.66</v>
      </c>
      <c r="G36" s="9">
        <v>2252.14</v>
      </c>
      <c r="H36" s="10">
        <f t="shared" si="1"/>
        <v>114.02999999999997</v>
      </c>
      <c r="I36" s="10">
        <f t="shared" si="1"/>
        <v>102.52999999999997</v>
      </c>
      <c r="J36" s="10">
        <f t="shared" si="1"/>
        <v>216.55999999999972</v>
      </c>
      <c r="K36" s="14">
        <f>[1]Оплата!BC35</f>
        <v>667.15120000000002</v>
      </c>
      <c r="L36" s="14">
        <f>[1]Оплата!AA35</f>
        <v>0</v>
      </c>
      <c r="M36" s="14">
        <f>H36*M$5</f>
        <v>704.70539999999983</v>
      </c>
      <c r="N36" s="14">
        <f>I36*N$5</f>
        <v>234.79369999999994</v>
      </c>
      <c r="O36" s="34">
        <f t="shared" si="3"/>
        <v>939.49909999999977</v>
      </c>
      <c r="P36" s="12"/>
      <c r="Q36" s="14">
        <f>K36-O36+L36+P36</f>
        <v>-272.34789999999975</v>
      </c>
      <c r="R36" s="14" t="str">
        <f t="shared" si="2"/>
        <v>№026</v>
      </c>
    </row>
    <row r="37" spans="1:18">
      <c r="A37" s="38" t="s">
        <v>29</v>
      </c>
      <c r="B37" s="39">
        <v>2305.98</v>
      </c>
      <c r="C37" s="39">
        <v>754.82</v>
      </c>
      <c r="D37" s="39">
        <v>3060.87</v>
      </c>
      <c r="E37" s="40">
        <v>2397.7600000000002</v>
      </c>
      <c r="F37" s="40">
        <v>815.32</v>
      </c>
      <c r="G37" s="40">
        <v>3213.15</v>
      </c>
      <c r="H37" s="40">
        <f t="shared" si="1"/>
        <v>91.7800000000002</v>
      </c>
      <c r="I37" s="40">
        <f t="shared" si="1"/>
        <v>60.5</v>
      </c>
      <c r="J37" s="40">
        <f t="shared" si="1"/>
        <v>152.2800000000002</v>
      </c>
      <c r="K37" s="41">
        <f>[1]Оплата!BC36</f>
        <v>603.22510000000057</v>
      </c>
      <c r="L37" s="41">
        <f>[1]Оплата!AA36</f>
        <v>0</v>
      </c>
      <c r="M37" s="41">
        <f>H37*M$5</f>
        <v>567.2004000000012</v>
      </c>
      <c r="N37" s="41">
        <f>I37*N$5</f>
        <v>138.54500000000002</v>
      </c>
      <c r="O37" s="38">
        <f>SUM(M37:N37)</f>
        <v>705.74540000000115</v>
      </c>
      <c r="P37" s="38"/>
      <c r="Q37" s="41">
        <f>K37-O37+L37+P37</f>
        <v>-102.52030000000059</v>
      </c>
      <c r="R37" s="41" t="str">
        <f t="shared" si="2"/>
        <v>№027</v>
      </c>
    </row>
    <row r="38" spans="1:18">
      <c r="A38" s="12" t="s">
        <v>290</v>
      </c>
      <c r="B38" s="9">
        <v>1330.52</v>
      </c>
      <c r="C38" s="9">
        <v>496.08</v>
      </c>
      <c r="D38" s="9">
        <v>1826.6100000000001</v>
      </c>
      <c r="E38" s="9">
        <v>1330.52</v>
      </c>
      <c r="F38" s="9">
        <v>496.08</v>
      </c>
      <c r="G38" s="9">
        <v>1826.6100000000001</v>
      </c>
      <c r="H38" s="10">
        <f t="shared" ref="H38" si="5">E38-B38</f>
        <v>0</v>
      </c>
      <c r="I38" s="10">
        <f t="shared" ref="I38" si="6">F38-C38</f>
        <v>0</v>
      </c>
      <c r="J38" s="10">
        <f t="shared" ref="J38" si="7">G38-D38</f>
        <v>0</v>
      </c>
      <c r="K38" s="14">
        <f>[1]Оплата!BC37</f>
        <v>-4.3548000000000027</v>
      </c>
      <c r="L38" s="14">
        <f>[1]Оплата!AA37</f>
        <v>0</v>
      </c>
      <c r="M38" s="14">
        <f>H38*M$5</f>
        <v>0</v>
      </c>
      <c r="N38" s="14">
        <f>I38*N$5</f>
        <v>0</v>
      </c>
      <c r="O38" s="34">
        <f t="shared" si="3"/>
        <v>0</v>
      </c>
      <c r="P38" s="12"/>
      <c r="Q38" s="14">
        <f>K38-O38+L38+P38</f>
        <v>-4.3548000000000027</v>
      </c>
      <c r="R38" s="14" t="str">
        <f t="shared" si="2"/>
        <v>№028</v>
      </c>
    </row>
    <row r="39" spans="1:18">
      <c r="A39" s="38" t="s">
        <v>30</v>
      </c>
      <c r="B39" s="39">
        <v>9172.99</v>
      </c>
      <c r="C39" s="39">
        <v>10817.08</v>
      </c>
      <c r="D39" s="39">
        <v>19990.09</v>
      </c>
      <c r="E39" s="40">
        <v>9264.2900000000009</v>
      </c>
      <c r="F39" s="40">
        <v>10852.300000000001</v>
      </c>
      <c r="G39" s="40">
        <v>20116.62</v>
      </c>
      <c r="H39" s="40">
        <f>E39-B39</f>
        <v>91.300000000001091</v>
      </c>
      <c r="I39" s="40">
        <f>F39-C39</f>
        <v>35.220000000001164</v>
      </c>
      <c r="J39" s="40">
        <f>G39-D39</f>
        <v>126.52999999999884</v>
      </c>
      <c r="K39" s="41">
        <f>[1]Оплата!BC38</f>
        <v>-881.12870000000476</v>
      </c>
      <c r="L39" s="41">
        <f>[1]Оплата!AA38</f>
        <v>0</v>
      </c>
      <c r="M39" s="41">
        <f>H39*M$5</f>
        <v>564.23400000000674</v>
      </c>
      <c r="N39" s="41">
        <f>I39*N$5</f>
        <v>80.653800000002661</v>
      </c>
      <c r="O39" s="38">
        <f t="shared" si="3"/>
        <v>644.88780000000941</v>
      </c>
      <c r="P39" s="38"/>
      <c r="Q39" s="41">
        <f>K39-O39+L39+P39</f>
        <v>-1526.0165000000143</v>
      </c>
      <c r="R39" s="41" t="str">
        <f t="shared" si="2"/>
        <v>№029</v>
      </c>
    </row>
    <row r="40" spans="1:18">
      <c r="A40" s="12" t="s">
        <v>31</v>
      </c>
      <c r="B40" s="36">
        <v>1603.1100000000001</v>
      </c>
      <c r="C40" s="36">
        <v>584.95000000000005</v>
      </c>
      <c r="D40" s="36">
        <v>2188.11</v>
      </c>
      <c r="E40" s="9">
        <v>1603.1100000000001</v>
      </c>
      <c r="F40" s="9">
        <v>584.95000000000005</v>
      </c>
      <c r="G40" s="9">
        <v>2188.11</v>
      </c>
      <c r="H40" s="10">
        <f t="shared" si="1"/>
        <v>0</v>
      </c>
      <c r="I40" s="10">
        <f t="shared" si="1"/>
        <v>0</v>
      </c>
      <c r="J40" s="10">
        <f t="shared" si="1"/>
        <v>0</v>
      </c>
      <c r="K40" s="14">
        <f>[1]Оплата!BC39</f>
        <v>-8.8057000000008738</v>
      </c>
      <c r="L40" s="14">
        <f>[1]Оплата!AA39</f>
        <v>0</v>
      </c>
      <c r="M40" s="14">
        <f>H40*M$5</f>
        <v>0</v>
      </c>
      <c r="N40" s="14">
        <f>I40*N$5</f>
        <v>0</v>
      </c>
      <c r="O40" s="12">
        <f t="shared" si="3"/>
        <v>0</v>
      </c>
      <c r="P40" s="12"/>
      <c r="Q40" s="14">
        <f>K40-O40+L40+P40</f>
        <v>-8.8057000000008738</v>
      </c>
      <c r="R40" s="14" t="str">
        <f t="shared" si="2"/>
        <v>№030</v>
      </c>
    </row>
    <row r="41" spans="1:18">
      <c r="A41" s="38" t="s">
        <v>32</v>
      </c>
      <c r="B41" s="39">
        <v>2828.53</v>
      </c>
      <c r="C41" s="39">
        <v>1481.6000000000001</v>
      </c>
      <c r="D41" s="39">
        <v>4310.1400000000003</v>
      </c>
      <c r="E41" s="40">
        <v>3212.21</v>
      </c>
      <c r="F41" s="40">
        <v>1651.15</v>
      </c>
      <c r="G41" s="40">
        <v>4863.37</v>
      </c>
      <c r="H41" s="40">
        <f t="shared" si="1"/>
        <v>383.67999999999984</v>
      </c>
      <c r="I41" s="40">
        <f t="shared" si="1"/>
        <v>169.54999999999995</v>
      </c>
      <c r="J41" s="40">
        <f t="shared" si="1"/>
        <v>553.22999999999956</v>
      </c>
      <c r="K41" s="41">
        <f>[1]Оплата!BC40</f>
        <v>-965.13650000000086</v>
      </c>
      <c r="L41" s="41">
        <f>[1]Оплата!AA40</f>
        <v>0</v>
      </c>
      <c r="M41" s="41">
        <f>H41*M$5</f>
        <v>2371.1423999999988</v>
      </c>
      <c r="N41" s="41">
        <f>I41*N$5</f>
        <v>388.26949999999988</v>
      </c>
      <c r="O41" s="38">
        <f t="shared" si="3"/>
        <v>2759.4118999999987</v>
      </c>
      <c r="P41" s="38"/>
      <c r="Q41" s="41">
        <f>K41-O41+L41+P41</f>
        <v>-3724.5483999999997</v>
      </c>
      <c r="R41" s="41" t="str">
        <f t="shared" si="2"/>
        <v>№031\1</v>
      </c>
    </row>
    <row r="42" spans="1:18">
      <c r="A42" s="12" t="s">
        <v>33</v>
      </c>
      <c r="B42" s="36">
        <v>1771.95</v>
      </c>
      <c r="C42" s="36">
        <v>548.23</v>
      </c>
      <c r="D42" s="36">
        <v>2320.19</v>
      </c>
      <c r="E42" s="9">
        <v>2016.8400000000001</v>
      </c>
      <c r="F42" s="9">
        <v>596.49</v>
      </c>
      <c r="G42" s="9">
        <v>2613.34</v>
      </c>
      <c r="H42" s="10">
        <f t="shared" si="1"/>
        <v>244.8900000000001</v>
      </c>
      <c r="I42" s="10">
        <f t="shared" si="1"/>
        <v>48.259999999999991</v>
      </c>
      <c r="J42" s="10">
        <f t="shared" si="1"/>
        <v>293.15000000000009</v>
      </c>
      <c r="K42" s="14">
        <f>[1]Оплата!BC41</f>
        <v>599.60460000000148</v>
      </c>
      <c r="L42" s="14">
        <f>[1]Оплата!AA41</f>
        <v>0</v>
      </c>
      <c r="M42" s="14">
        <f>H42*M$5</f>
        <v>1513.4202000000005</v>
      </c>
      <c r="N42" s="14">
        <f>I42*N$5</f>
        <v>110.51539999999999</v>
      </c>
      <c r="O42" s="12">
        <f t="shared" si="3"/>
        <v>1623.9356000000005</v>
      </c>
      <c r="P42" s="12"/>
      <c r="Q42" s="14">
        <f>K42-O42+L42+P42</f>
        <v>-1024.330999999999</v>
      </c>
      <c r="R42" s="14" t="str">
        <f t="shared" si="2"/>
        <v>№031\2</v>
      </c>
    </row>
    <row r="43" spans="1:18">
      <c r="A43" s="38" t="s">
        <v>34</v>
      </c>
      <c r="B43" s="39"/>
      <c r="C43" s="39"/>
      <c r="D43" s="39"/>
      <c r="E43" s="40"/>
      <c r="F43" s="40"/>
      <c r="G43" s="40">
        <v>10203.280000000001</v>
      </c>
      <c r="H43" s="40"/>
      <c r="I43" s="40"/>
      <c r="J43" s="40"/>
      <c r="K43" s="41">
        <f>[1]Оплата!BC42</f>
        <v>-3869.8427999999994</v>
      </c>
      <c r="L43" s="41">
        <f>[1]Оплата!AA42</f>
        <v>3700</v>
      </c>
      <c r="M43" s="41">
        <f>H43*M$5</f>
        <v>0</v>
      </c>
      <c r="N43" s="41">
        <f>I43*N$5</f>
        <v>0</v>
      </c>
      <c r="O43" s="38">
        <f t="shared" si="3"/>
        <v>0</v>
      </c>
      <c r="P43" s="38"/>
      <c r="Q43" s="41">
        <f>K43-O43+L43+P43</f>
        <v>-169.84279999999944</v>
      </c>
      <c r="R43" s="41" t="str">
        <f t="shared" si="2"/>
        <v xml:space="preserve">№032 </v>
      </c>
    </row>
    <row r="44" spans="1:18">
      <c r="A44" s="12" t="s">
        <v>35</v>
      </c>
      <c r="B44" s="36">
        <v>6194.75</v>
      </c>
      <c r="C44" s="36">
        <v>2037.22</v>
      </c>
      <c r="D44" s="36">
        <v>8231.98</v>
      </c>
      <c r="E44" s="9">
        <v>6386.88</v>
      </c>
      <c r="F44" s="9">
        <v>2133.83</v>
      </c>
      <c r="G44" s="9">
        <v>8520.7199999999993</v>
      </c>
      <c r="H44" s="10">
        <f t="shared" si="1"/>
        <v>192.13000000000011</v>
      </c>
      <c r="I44" s="10">
        <f t="shared" si="1"/>
        <v>96.6099999999999</v>
      </c>
      <c r="J44" s="10">
        <f t="shared" si="1"/>
        <v>288.73999999999978</v>
      </c>
      <c r="K44" s="14">
        <f>[1]Оплата!BC43</f>
        <v>-170.41719999999964</v>
      </c>
      <c r="L44" s="14">
        <f>[1]Оплата!AA43</f>
        <v>0</v>
      </c>
      <c r="M44" s="14">
        <f>H44*M$5</f>
        <v>1187.3634000000006</v>
      </c>
      <c r="N44" s="14">
        <f>I44*N$5</f>
        <v>221.23689999999976</v>
      </c>
      <c r="O44" s="12">
        <f t="shared" si="3"/>
        <v>1408.6003000000005</v>
      </c>
      <c r="P44" s="12"/>
      <c r="Q44" s="14">
        <f>K44-O44+L44+P44</f>
        <v>-1579.0175000000002</v>
      </c>
      <c r="R44" s="14" t="str">
        <f t="shared" si="2"/>
        <v xml:space="preserve">№033 </v>
      </c>
    </row>
    <row r="45" spans="1:18">
      <c r="A45" s="38" t="s">
        <v>36</v>
      </c>
      <c r="B45" s="39"/>
      <c r="C45" s="39"/>
      <c r="D45" s="39"/>
      <c r="E45" s="40"/>
      <c r="F45" s="40"/>
      <c r="G45" s="40"/>
      <c r="H45" s="40"/>
      <c r="I45" s="40"/>
      <c r="J45" s="40"/>
      <c r="K45" s="41">
        <f>[1]Оплата!BC44</f>
        <v>-4.4475000000000007</v>
      </c>
      <c r="L45" s="41">
        <f>[1]Оплата!AA44</f>
        <v>0</v>
      </c>
      <c r="M45" s="41">
        <f>H45*M$5</f>
        <v>0</v>
      </c>
      <c r="N45" s="41">
        <f>I45*N$5</f>
        <v>0</v>
      </c>
      <c r="O45" s="38">
        <f t="shared" si="3"/>
        <v>0</v>
      </c>
      <c r="P45" s="38"/>
      <c r="Q45" s="41">
        <f>K45-O45+L45+P45</f>
        <v>-4.4475000000000007</v>
      </c>
      <c r="R45" s="41" t="str">
        <f t="shared" si="2"/>
        <v xml:space="preserve">№034 </v>
      </c>
    </row>
    <row r="46" spans="1:18">
      <c r="A46" s="12" t="s">
        <v>37</v>
      </c>
      <c r="B46" s="36">
        <v>7045.42</v>
      </c>
      <c r="C46" s="36">
        <v>3553.2200000000003</v>
      </c>
      <c r="D46" s="36">
        <v>10598.65</v>
      </c>
      <c r="E46" s="9">
        <v>7373.59</v>
      </c>
      <c r="F46" s="9">
        <v>3782.86</v>
      </c>
      <c r="G46" s="9">
        <v>11156.460000000001</v>
      </c>
      <c r="H46" s="10">
        <f t="shared" si="1"/>
        <v>328.17000000000007</v>
      </c>
      <c r="I46" s="10">
        <f t="shared" si="1"/>
        <v>229.63999999999987</v>
      </c>
      <c r="J46" s="10">
        <f t="shared" si="1"/>
        <v>557.81000000000131</v>
      </c>
      <c r="K46" s="14">
        <f>[1]Оплата!BC45</f>
        <v>-3001.1671000000006</v>
      </c>
      <c r="L46" s="14">
        <f>[1]Оплата!AA45</f>
        <v>0</v>
      </c>
      <c r="M46" s="14">
        <f>H46*M$5</f>
        <v>2028.0906000000004</v>
      </c>
      <c r="N46" s="14">
        <f>I46*N$5</f>
        <v>525.87559999999974</v>
      </c>
      <c r="O46" s="12">
        <f t="shared" si="3"/>
        <v>2553.9662000000003</v>
      </c>
      <c r="P46" s="12"/>
      <c r="Q46" s="14">
        <f>K46-O46+L46+P46</f>
        <v>-5555.1333000000013</v>
      </c>
      <c r="R46" s="14" t="str">
        <f t="shared" si="2"/>
        <v xml:space="preserve">№035 </v>
      </c>
    </row>
    <row r="47" spans="1:18">
      <c r="A47" s="38" t="s">
        <v>38</v>
      </c>
      <c r="B47" s="39">
        <v>5004.8100000000004</v>
      </c>
      <c r="C47" s="39">
        <v>1599.1100000000001</v>
      </c>
      <c r="D47" s="39">
        <v>6603.93</v>
      </c>
      <c r="E47" s="40">
        <v>5125.3599999999997</v>
      </c>
      <c r="F47" s="40">
        <v>1633.98</v>
      </c>
      <c r="G47" s="40">
        <v>6759.35</v>
      </c>
      <c r="H47" s="40">
        <f t="shared" si="1"/>
        <v>120.54999999999927</v>
      </c>
      <c r="I47" s="40">
        <f t="shared" si="1"/>
        <v>34.869999999999891</v>
      </c>
      <c r="J47" s="40">
        <f t="shared" si="1"/>
        <v>155.42000000000007</v>
      </c>
      <c r="K47" s="41">
        <f>[1]Оплата!BC46</f>
        <v>806.7756999999981</v>
      </c>
      <c r="L47" s="41">
        <f>[1]Оплата!AA46</f>
        <v>0</v>
      </c>
      <c r="M47" s="41">
        <f>H47*M$5</f>
        <v>744.99899999999548</v>
      </c>
      <c r="N47" s="41">
        <f>I47*N$5</f>
        <v>79.852299999999758</v>
      </c>
      <c r="O47" s="38">
        <f t="shared" si="3"/>
        <v>824.85129999999526</v>
      </c>
      <c r="P47" s="38"/>
      <c r="Q47" s="41">
        <f>K47-O47+L47+P47</f>
        <v>-18.075599999997166</v>
      </c>
      <c r="R47" s="41" t="str">
        <f t="shared" si="2"/>
        <v xml:space="preserve">№036 </v>
      </c>
    </row>
    <row r="48" spans="1:18">
      <c r="A48" s="12" t="s">
        <v>39</v>
      </c>
      <c r="B48" s="36">
        <v>4756.54</v>
      </c>
      <c r="C48" s="36">
        <v>2402.14</v>
      </c>
      <c r="D48" s="36">
        <v>7158.74</v>
      </c>
      <c r="E48" s="9">
        <v>5060.45</v>
      </c>
      <c r="F48" s="9">
        <v>2541.2800000000002</v>
      </c>
      <c r="G48" s="9">
        <v>7601.79</v>
      </c>
      <c r="H48" s="10">
        <f t="shared" si="1"/>
        <v>303.90999999999985</v>
      </c>
      <c r="I48" s="10">
        <f t="shared" si="1"/>
        <v>139.14000000000033</v>
      </c>
      <c r="J48" s="10">
        <f t="shared" si="1"/>
        <v>443.05000000000018</v>
      </c>
      <c r="K48" s="14">
        <f>[1]Оплата!BC47</f>
        <v>-4581.6276999999955</v>
      </c>
      <c r="L48" s="14">
        <f>[1]Оплата!AA47</f>
        <v>1676.72</v>
      </c>
      <c r="M48" s="14">
        <f>H48*M$5</f>
        <v>1878.1637999999989</v>
      </c>
      <c r="N48" s="14">
        <f>I48*N$5</f>
        <v>318.63060000000075</v>
      </c>
      <c r="O48" s="12">
        <f t="shared" si="3"/>
        <v>2196.7943999999998</v>
      </c>
      <c r="P48" s="12"/>
      <c r="Q48" s="14">
        <f>K48-O48+L48+P48</f>
        <v>-5101.702099999995</v>
      </c>
      <c r="R48" s="14" t="str">
        <f t="shared" si="2"/>
        <v xml:space="preserve">№037 </v>
      </c>
    </row>
    <row r="49" spans="1:18">
      <c r="A49" s="38" t="s">
        <v>40</v>
      </c>
      <c r="B49" s="39">
        <v>2647.17</v>
      </c>
      <c r="C49" s="39">
        <v>1469.6200000000001</v>
      </c>
      <c r="D49" s="39">
        <v>4116.8100000000004</v>
      </c>
      <c r="E49" s="40">
        <v>2705.85</v>
      </c>
      <c r="F49" s="40">
        <v>1488.6200000000001</v>
      </c>
      <c r="G49" s="40">
        <v>4194.4800000000005</v>
      </c>
      <c r="H49" s="40">
        <f t="shared" si="1"/>
        <v>58.679999999999836</v>
      </c>
      <c r="I49" s="40">
        <f t="shared" si="1"/>
        <v>19</v>
      </c>
      <c r="J49" s="40">
        <f>G49-D49</f>
        <v>77.670000000000073</v>
      </c>
      <c r="K49" s="41">
        <f>[1]Оплата!BC48</f>
        <v>-1198.8660846891844</v>
      </c>
      <c r="L49" s="41">
        <f>[1]Оплата!AA48</f>
        <v>5000</v>
      </c>
      <c r="M49" s="41">
        <f>H49*M$5</f>
        <v>362.64239999999899</v>
      </c>
      <c r="N49" s="41">
        <f>I49*N$5</f>
        <v>43.51</v>
      </c>
      <c r="O49" s="38">
        <f t="shared" si="3"/>
        <v>406.15239999999898</v>
      </c>
      <c r="P49" s="38"/>
      <c r="Q49" s="41">
        <f>K49-O49+L49+P49</f>
        <v>3394.9815153108166</v>
      </c>
      <c r="R49" s="41" t="str">
        <f t="shared" si="2"/>
        <v>№038</v>
      </c>
    </row>
    <row r="50" spans="1:18">
      <c r="A50" s="12" t="s">
        <v>269</v>
      </c>
      <c r="H50" s="10"/>
      <c r="I50" s="10"/>
      <c r="J50" s="10"/>
      <c r="K50" s="14">
        <f>[1]Оплата!BC49</f>
        <v>-582.58610000000476</v>
      </c>
      <c r="L50" s="14">
        <f>[1]Оплата!AA49</f>
        <v>0</v>
      </c>
      <c r="M50" s="14">
        <f>H50*M$5</f>
        <v>0</v>
      </c>
      <c r="N50" s="14">
        <f>I50*N$5</f>
        <v>0</v>
      </c>
      <c r="O50" s="12">
        <f t="shared" si="3"/>
        <v>0</v>
      </c>
      <c r="P50" s="12"/>
      <c r="Q50" s="14">
        <f>K50-O50+L50+P50</f>
        <v>-582.58610000000476</v>
      </c>
      <c r="R50" s="14" t="str">
        <f t="shared" si="2"/>
        <v>№039 снят потребителем</v>
      </c>
    </row>
    <row r="51" spans="1:18">
      <c r="A51" s="38" t="s">
        <v>41</v>
      </c>
      <c r="B51" s="39">
        <v>1372.33</v>
      </c>
      <c r="C51" s="39">
        <v>2550.5300000000002</v>
      </c>
      <c r="D51" s="39">
        <v>3922.88</v>
      </c>
      <c r="E51" s="40">
        <v>1372.33</v>
      </c>
      <c r="F51" s="40">
        <v>2550.5300000000002</v>
      </c>
      <c r="G51" s="40">
        <v>3922.88</v>
      </c>
      <c r="H51" s="40">
        <f t="shared" si="1"/>
        <v>0</v>
      </c>
      <c r="I51" s="40">
        <f t="shared" si="1"/>
        <v>0</v>
      </c>
      <c r="J51" s="40">
        <f t="shared" si="1"/>
        <v>0</v>
      </c>
      <c r="K51" s="41">
        <f>[1]Оплата!BC50</f>
        <v>-0.42230000000025658</v>
      </c>
      <c r="L51" s="41">
        <f>[1]Оплата!AA50</f>
        <v>0</v>
      </c>
      <c r="M51" s="41">
        <f>H51*M$5</f>
        <v>0</v>
      </c>
      <c r="N51" s="41">
        <f>I51*N$5</f>
        <v>0</v>
      </c>
      <c r="O51" s="38">
        <f t="shared" si="3"/>
        <v>0</v>
      </c>
      <c r="P51" s="38"/>
      <c r="Q51" s="41">
        <f>K51-O51+L51+P51</f>
        <v>-0.42230000000025658</v>
      </c>
      <c r="R51" s="41" t="str">
        <f t="shared" si="2"/>
        <v>№040</v>
      </c>
    </row>
    <row r="52" spans="1:18">
      <c r="A52" s="12" t="s">
        <v>42</v>
      </c>
      <c r="B52" s="36">
        <v>4505.1400000000003</v>
      </c>
      <c r="C52" s="36">
        <v>2695.25</v>
      </c>
      <c r="D52" s="36">
        <v>7200.82</v>
      </c>
      <c r="E52" s="9">
        <v>4603.41</v>
      </c>
      <c r="F52" s="9">
        <v>2720.55</v>
      </c>
      <c r="G52" s="9">
        <v>7324.39</v>
      </c>
      <c r="H52" s="10">
        <f>E52-B52</f>
        <v>98.269999999999527</v>
      </c>
      <c r="I52" s="10">
        <f>F52-C52</f>
        <v>25.300000000000182</v>
      </c>
      <c r="J52" s="10">
        <f>G52-D52</f>
        <v>123.57000000000062</v>
      </c>
      <c r="K52" s="14">
        <f>[1]Оплата!BC51</f>
        <v>-490.46450000000146</v>
      </c>
      <c r="L52" s="14">
        <f>[1]Оплата!AA51</f>
        <v>0</v>
      </c>
      <c r="M52" s="14">
        <f>H52*M$5</f>
        <v>607.308599999997</v>
      </c>
      <c r="N52" s="14">
        <f>I52*N$5</f>
        <v>57.937000000000417</v>
      </c>
      <c r="O52" s="12">
        <f t="shared" si="3"/>
        <v>665.24559999999747</v>
      </c>
      <c r="P52" s="12"/>
      <c r="Q52" s="14">
        <f>K52-O52+L52+P52</f>
        <v>-1155.7100999999989</v>
      </c>
      <c r="R52" s="14" t="str">
        <f t="shared" si="2"/>
        <v xml:space="preserve">№041 </v>
      </c>
    </row>
    <row r="53" spans="1:18">
      <c r="A53" s="38" t="s">
        <v>43</v>
      </c>
      <c r="B53" s="39">
        <v>6943.02</v>
      </c>
      <c r="C53" s="39">
        <v>3267.48</v>
      </c>
      <c r="D53" s="39">
        <v>10210.51</v>
      </c>
      <c r="E53" s="40">
        <v>7091.16</v>
      </c>
      <c r="F53" s="40">
        <v>3304.19</v>
      </c>
      <c r="G53" s="40">
        <v>10395.36</v>
      </c>
      <c r="H53" s="40">
        <f t="shared" si="1"/>
        <v>148.13999999999942</v>
      </c>
      <c r="I53" s="40">
        <f t="shared" si="1"/>
        <v>36.710000000000036</v>
      </c>
      <c r="J53" s="40">
        <f t="shared" si="1"/>
        <v>184.85000000000036</v>
      </c>
      <c r="K53" s="41">
        <f>[1]Оплата!BC52</f>
        <v>-1217.6902000000009</v>
      </c>
      <c r="L53" s="41">
        <f>[1]Оплата!AA52</f>
        <v>1000</v>
      </c>
      <c r="M53" s="41">
        <f>H53*M$5</f>
        <v>915.50519999999631</v>
      </c>
      <c r="N53" s="41">
        <f>I53*N$5</f>
        <v>84.065900000000084</v>
      </c>
      <c r="O53" s="38">
        <f t="shared" si="3"/>
        <v>999.57109999999636</v>
      </c>
      <c r="P53" s="38"/>
      <c r="Q53" s="41">
        <f>K53-O53+L53+P53</f>
        <v>-1217.2612999999974</v>
      </c>
      <c r="R53" s="41" t="str">
        <f t="shared" si="2"/>
        <v xml:space="preserve">№041а </v>
      </c>
    </row>
    <row r="54" spans="1:18">
      <c r="A54" s="12" t="s">
        <v>44</v>
      </c>
      <c r="B54" s="36">
        <v>2190.7600000000002</v>
      </c>
      <c r="C54" s="36">
        <v>2150.11</v>
      </c>
      <c r="D54" s="36">
        <v>4340.8999999999996</v>
      </c>
      <c r="E54" s="9">
        <v>2347.19</v>
      </c>
      <c r="F54" s="9">
        <v>2169.46</v>
      </c>
      <c r="G54" s="9">
        <v>4516.6900000000005</v>
      </c>
      <c r="H54" s="10">
        <f t="shared" si="1"/>
        <v>156.42999999999984</v>
      </c>
      <c r="I54" s="10">
        <f t="shared" si="1"/>
        <v>19.349999999999909</v>
      </c>
      <c r="J54" s="10">
        <f t="shared" si="1"/>
        <v>175.79000000000087</v>
      </c>
      <c r="K54" s="14">
        <f>[1]Оплата!BC53</f>
        <v>475.4184999999988</v>
      </c>
      <c r="L54" s="14">
        <f>[1]Оплата!AA53</f>
        <v>0</v>
      </c>
      <c r="M54" s="14">
        <f>H54*M$5</f>
        <v>966.73739999999896</v>
      </c>
      <c r="N54" s="14">
        <f>I54*N$5</f>
        <v>44.311499999999789</v>
      </c>
      <c r="O54" s="12">
        <f t="shared" si="3"/>
        <v>1011.0488999999988</v>
      </c>
      <c r="P54" s="12"/>
      <c r="Q54" s="14">
        <f>K54-O54+L54+P54</f>
        <v>-535.63040000000001</v>
      </c>
      <c r="R54" s="14" t="str">
        <f t="shared" si="2"/>
        <v xml:space="preserve">№042 </v>
      </c>
    </row>
    <row r="55" spans="1:18">
      <c r="A55" s="38" t="s">
        <v>45</v>
      </c>
      <c r="B55" s="39">
        <v>2993.54</v>
      </c>
      <c r="C55" s="39">
        <v>1265.29</v>
      </c>
      <c r="D55" s="39">
        <v>4258.84</v>
      </c>
      <c r="E55" s="40">
        <v>3067.6800000000003</v>
      </c>
      <c r="F55" s="40">
        <v>1290.6400000000001</v>
      </c>
      <c r="G55" s="40">
        <v>4358.32</v>
      </c>
      <c r="H55" s="40">
        <f t="shared" si="1"/>
        <v>74.140000000000327</v>
      </c>
      <c r="I55" s="40">
        <f t="shared" si="1"/>
        <v>25.350000000000136</v>
      </c>
      <c r="J55" s="40">
        <f t="shared" si="1"/>
        <v>99.479999999999563</v>
      </c>
      <c r="K55" s="41">
        <f>[1]Оплата!BC54-15476.83</f>
        <v>0.14170000000012806</v>
      </c>
      <c r="L55" s="41">
        <f>[1]Оплата!AA54</f>
        <v>0</v>
      </c>
      <c r="M55" s="41">
        <f>H55*M$5</f>
        <v>458.185200000002</v>
      </c>
      <c r="N55" s="41">
        <f>I55*N$5</f>
        <v>58.05150000000031</v>
      </c>
      <c r="O55" s="38">
        <f t="shared" si="3"/>
        <v>516.23670000000232</v>
      </c>
      <c r="P55" s="38"/>
      <c r="Q55" s="41">
        <f>K55-O55+L55+P55</f>
        <v>-516.09500000000219</v>
      </c>
      <c r="R55" s="41" t="str">
        <f t="shared" si="2"/>
        <v xml:space="preserve">№043\1 </v>
      </c>
    </row>
    <row r="56" spans="1:18">
      <c r="A56" s="12" t="s">
        <v>46</v>
      </c>
      <c r="B56" s="36">
        <v>15008.45</v>
      </c>
      <c r="C56" s="36">
        <v>6840.57</v>
      </c>
      <c r="D56" s="36">
        <v>21849.03</v>
      </c>
      <c r="E56" s="9">
        <v>15225.53</v>
      </c>
      <c r="F56" s="9">
        <v>7017.1100000000006</v>
      </c>
      <c r="G56" s="9">
        <v>22242.65</v>
      </c>
      <c r="H56" s="10">
        <f t="shared" si="1"/>
        <v>217.07999999999993</v>
      </c>
      <c r="I56" s="10">
        <f t="shared" si="1"/>
        <v>176.54000000000087</v>
      </c>
      <c r="J56" s="10">
        <f t="shared" si="1"/>
        <v>393.62000000000262</v>
      </c>
      <c r="K56" s="14">
        <f>[1]Оплата!BC55+15476.83</f>
        <v>2.000000002226443E-3</v>
      </c>
      <c r="L56" s="14">
        <f>[1]Оплата!AA55</f>
        <v>0</v>
      </c>
      <c r="M56" s="14">
        <f>H56*M$5</f>
        <v>1341.5543999999995</v>
      </c>
      <c r="N56" s="14">
        <f>I56*N$5</f>
        <v>404.27660000000202</v>
      </c>
      <c r="O56" s="12">
        <f t="shared" si="3"/>
        <v>1745.8310000000015</v>
      </c>
      <c r="P56" s="12"/>
      <c r="Q56" s="14">
        <f>K56-O56+L56+P56</f>
        <v>-1745.8289999999993</v>
      </c>
      <c r="R56" s="14" t="str">
        <f t="shared" si="2"/>
        <v xml:space="preserve">№043\2 </v>
      </c>
    </row>
    <row r="57" spans="1:18">
      <c r="A57" s="38" t="s">
        <v>47</v>
      </c>
      <c r="B57" s="39">
        <v>3697.1800000000003</v>
      </c>
      <c r="C57" s="39">
        <v>1843.41</v>
      </c>
      <c r="D57" s="39">
        <v>5540.6</v>
      </c>
      <c r="E57" s="40">
        <v>3768.88</v>
      </c>
      <c r="F57" s="40">
        <v>1887.08</v>
      </c>
      <c r="G57" s="40">
        <v>5655.96</v>
      </c>
      <c r="H57" s="40">
        <f t="shared" si="1"/>
        <v>71.699999999999818</v>
      </c>
      <c r="I57" s="40">
        <f t="shared" si="1"/>
        <v>43.669999999999845</v>
      </c>
      <c r="J57" s="40">
        <f t="shared" si="1"/>
        <v>115.35999999999967</v>
      </c>
      <c r="K57" s="41">
        <f>[1]Оплата!BC56</f>
        <v>384.24509999999736</v>
      </c>
      <c r="L57" s="41">
        <f>[1]Оплата!AA56</f>
        <v>0</v>
      </c>
      <c r="M57" s="41">
        <f>H57*M$5</f>
        <v>443.10599999999886</v>
      </c>
      <c r="N57" s="41">
        <f>I57*N$5</f>
        <v>100.00429999999965</v>
      </c>
      <c r="O57" s="38">
        <f t="shared" si="3"/>
        <v>543.11029999999846</v>
      </c>
      <c r="P57" s="38"/>
      <c r="Q57" s="41">
        <f>K57-O57+L57+P57</f>
        <v>-158.8652000000011</v>
      </c>
      <c r="R57" s="41" t="str">
        <f t="shared" si="2"/>
        <v xml:space="preserve">№044 </v>
      </c>
    </row>
    <row r="58" spans="1:18">
      <c r="A58" s="12" t="s">
        <v>268</v>
      </c>
      <c r="H58" s="10"/>
      <c r="I58" s="10"/>
      <c r="J58" s="10"/>
      <c r="K58" s="14">
        <f>[1]Оплата!BC57</f>
        <v>0</v>
      </c>
      <c r="L58" s="14">
        <f>[1]Оплата!AA57</f>
        <v>0</v>
      </c>
      <c r="M58" s="14"/>
      <c r="N58" s="14"/>
      <c r="O58" s="12"/>
      <c r="P58" s="12"/>
      <c r="Q58" s="14">
        <f>K58-O58+L58+P58</f>
        <v>0</v>
      </c>
      <c r="R58" s="14" t="str">
        <f t="shared" si="2"/>
        <v>№045 не установлен</v>
      </c>
    </row>
    <row r="59" spans="1:18">
      <c r="A59" s="38" t="s">
        <v>48</v>
      </c>
      <c r="B59" s="39">
        <v>3492.11</v>
      </c>
      <c r="C59" s="39">
        <v>2784.21</v>
      </c>
      <c r="D59" s="39">
        <v>6276.33</v>
      </c>
      <c r="E59" s="40">
        <v>3651.9300000000003</v>
      </c>
      <c r="F59" s="40">
        <v>2902.56</v>
      </c>
      <c r="G59" s="40">
        <v>6554.49</v>
      </c>
      <c r="H59" s="40">
        <f t="shared" si="1"/>
        <v>159.82000000000016</v>
      </c>
      <c r="I59" s="40">
        <f t="shared" si="1"/>
        <v>118.34999999999991</v>
      </c>
      <c r="J59" s="40">
        <f t="shared" si="1"/>
        <v>278.15999999999985</v>
      </c>
      <c r="K59" s="41">
        <f>[1]Оплата!BC58</f>
        <v>-12.548500000000786</v>
      </c>
      <c r="L59" s="41">
        <f>[1]Оплата!AA58</f>
        <v>0</v>
      </c>
      <c r="M59" s="41">
        <f>H59*M$5</f>
        <v>987.687600000001</v>
      </c>
      <c r="N59" s="41">
        <f>I59*N$5</f>
        <v>271.02149999999978</v>
      </c>
      <c r="O59" s="38">
        <f t="shared" si="3"/>
        <v>1258.7091000000007</v>
      </c>
      <c r="P59" s="38"/>
      <c r="Q59" s="41">
        <f>K59-O59+L59+P59</f>
        <v>-1271.2576000000015</v>
      </c>
      <c r="R59" s="41" t="str">
        <f t="shared" si="2"/>
        <v xml:space="preserve">№046 </v>
      </c>
    </row>
    <row r="60" spans="1:18">
      <c r="A60" s="12" t="s">
        <v>49</v>
      </c>
      <c r="B60" s="36">
        <v>6274.81</v>
      </c>
      <c r="C60" s="36">
        <v>2677.05</v>
      </c>
      <c r="D60" s="36">
        <v>8951.880000000001</v>
      </c>
      <c r="E60" s="9">
        <v>6405.29</v>
      </c>
      <c r="F60" s="9">
        <v>2747.86</v>
      </c>
      <c r="G60" s="9">
        <v>9153.17</v>
      </c>
      <c r="H60" s="10">
        <f t="shared" si="1"/>
        <v>130.47999999999956</v>
      </c>
      <c r="I60" s="10">
        <f t="shared" si="1"/>
        <v>70.809999999999945</v>
      </c>
      <c r="J60" s="10">
        <f t="shared" si="1"/>
        <v>201.28999999999905</v>
      </c>
      <c r="K60" s="14">
        <f>[1]Оплата!BC59</f>
        <v>-2156.8246000000022</v>
      </c>
      <c r="L60" s="14">
        <f>[1]Оплата!AA59</f>
        <v>681</v>
      </c>
      <c r="M60" s="14">
        <f>H60*M$5</f>
        <v>806.36639999999727</v>
      </c>
      <c r="N60" s="14">
        <f>I60*N$5</f>
        <v>162.15489999999988</v>
      </c>
      <c r="O60" s="12">
        <f t="shared" si="3"/>
        <v>968.52129999999715</v>
      </c>
      <c r="P60" s="12"/>
      <c r="Q60" s="14">
        <f>K60-O60+L60+P60</f>
        <v>-2444.3458999999993</v>
      </c>
      <c r="R60" s="14" t="str">
        <f t="shared" si="2"/>
        <v xml:space="preserve">№046а </v>
      </c>
    </row>
    <row r="61" spans="1:18">
      <c r="A61" s="38" t="s">
        <v>50</v>
      </c>
      <c r="B61" s="39">
        <v>275.40000000000003</v>
      </c>
      <c r="C61" s="39">
        <v>125.37</v>
      </c>
      <c r="D61" s="39">
        <v>400.77</v>
      </c>
      <c r="E61" s="40">
        <v>282.49</v>
      </c>
      <c r="F61" s="40">
        <v>128.75</v>
      </c>
      <c r="G61" s="40">
        <v>411.24</v>
      </c>
      <c r="H61" s="40">
        <f t="shared" si="1"/>
        <v>7.089999999999975</v>
      </c>
      <c r="I61" s="40">
        <f t="shared" si="1"/>
        <v>3.3799999999999955</v>
      </c>
      <c r="J61" s="40">
        <f t="shared" si="1"/>
        <v>10.470000000000027</v>
      </c>
      <c r="K61" s="41">
        <f>[1]Оплата!BC60</f>
        <v>-1777.1985</v>
      </c>
      <c r="L61" s="41">
        <f>[1]Оплата!AA60</f>
        <v>0</v>
      </c>
      <c r="M61" s="41">
        <f>H61*M$5</f>
        <v>43.816199999999846</v>
      </c>
      <c r="N61" s="41">
        <f>I61*N$5</f>
        <v>7.74019999999999</v>
      </c>
      <c r="O61" s="38">
        <f t="shared" si="3"/>
        <v>51.556399999999833</v>
      </c>
      <c r="P61" s="38"/>
      <c r="Q61" s="41">
        <f>K61-O61+L61+P61</f>
        <v>-1828.7548999999999</v>
      </c>
      <c r="R61" s="41" t="str">
        <f t="shared" si="2"/>
        <v xml:space="preserve">№047 </v>
      </c>
    </row>
    <row r="62" spans="1:18">
      <c r="A62" s="12" t="s">
        <v>51</v>
      </c>
      <c r="B62" s="36">
        <v>6552.4400000000005</v>
      </c>
      <c r="C62" s="36">
        <v>2016.02</v>
      </c>
      <c r="D62" s="36">
        <v>8568.4699999999993</v>
      </c>
      <c r="E62" s="9">
        <v>6785.63</v>
      </c>
      <c r="F62" s="9">
        <v>2078.73</v>
      </c>
      <c r="G62" s="9">
        <v>8864.3700000000008</v>
      </c>
      <c r="H62" s="10">
        <f>E62-B62</f>
        <v>233.1899999999996</v>
      </c>
      <c r="I62" s="10">
        <f>F62-C62</f>
        <v>62.710000000000036</v>
      </c>
      <c r="J62" s="10">
        <f>G62-D62</f>
        <v>295.90000000000146</v>
      </c>
      <c r="K62" s="14">
        <f>[1]Оплата!BC61</f>
        <v>-4265.8520000000017</v>
      </c>
      <c r="L62" s="14">
        <f>[1]Оплата!AA61</f>
        <v>0</v>
      </c>
      <c r="M62" s="14">
        <f>H62*M$5</f>
        <v>1441.1141999999975</v>
      </c>
      <c r="N62" s="14">
        <f>I62*N$5</f>
        <v>143.60590000000008</v>
      </c>
      <c r="O62" s="12">
        <f>SUM(M62:N62)</f>
        <v>1584.7200999999975</v>
      </c>
      <c r="P62" s="12"/>
      <c r="Q62" s="14">
        <f>K62-O62+L62+P62</f>
        <v>-5850.5720999999994</v>
      </c>
      <c r="R62" s="14" t="str">
        <f t="shared" si="2"/>
        <v xml:space="preserve">№048 </v>
      </c>
    </row>
    <row r="63" spans="1:18">
      <c r="A63" s="38" t="s">
        <v>52</v>
      </c>
      <c r="B63" s="39">
        <v>6016.27</v>
      </c>
      <c r="C63" s="39">
        <v>2535.67</v>
      </c>
      <c r="D63" s="39">
        <v>8551.94</v>
      </c>
      <c r="E63" s="40">
        <v>6287.27</v>
      </c>
      <c r="F63" s="40">
        <v>2654.66</v>
      </c>
      <c r="G63" s="40">
        <v>8941.93</v>
      </c>
      <c r="H63" s="40">
        <f t="shared" si="1"/>
        <v>271</v>
      </c>
      <c r="I63" s="40">
        <f t="shared" si="1"/>
        <v>118.98999999999978</v>
      </c>
      <c r="J63" s="40">
        <f t="shared" si="1"/>
        <v>389.98999999999978</v>
      </c>
      <c r="K63" s="41">
        <f>[1]Оплата!BC62</f>
        <v>-203.2541000000038</v>
      </c>
      <c r="L63" s="41">
        <f>[1]Оплата!AA62</f>
        <v>0</v>
      </c>
      <c r="M63" s="41">
        <f>H63*M$5</f>
        <v>1674.78</v>
      </c>
      <c r="N63" s="41">
        <f>I63*N$5</f>
        <v>272.48709999999949</v>
      </c>
      <c r="O63" s="38">
        <f t="shared" si="3"/>
        <v>1947.2670999999996</v>
      </c>
      <c r="P63" s="38"/>
      <c r="Q63" s="41">
        <f>K63-O63+L63+P63</f>
        <v>-2150.5212000000033</v>
      </c>
      <c r="R63" s="41" t="str">
        <f t="shared" si="2"/>
        <v xml:space="preserve">№049 </v>
      </c>
    </row>
    <row r="64" spans="1:18">
      <c r="A64" s="12" t="s">
        <v>53</v>
      </c>
      <c r="B64" s="36">
        <v>7750.6</v>
      </c>
      <c r="C64" s="36">
        <v>3076.17</v>
      </c>
      <c r="D64" s="36">
        <v>10826.78</v>
      </c>
      <c r="E64" s="9">
        <v>8123.58</v>
      </c>
      <c r="F64" s="9">
        <v>3243.58</v>
      </c>
      <c r="G64" s="9">
        <v>11367.17</v>
      </c>
      <c r="H64" s="10">
        <f t="shared" si="1"/>
        <v>372.97999999999956</v>
      </c>
      <c r="I64" s="10">
        <f t="shared" si="1"/>
        <v>167.40999999999985</v>
      </c>
      <c r="J64" s="10">
        <f t="shared" si="1"/>
        <v>540.38999999999942</v>
      </c>
      <c r="K64" s="14">
        <f>[1]Оплата!BC63</f>
        <v>-3162.7154000000014</v>
      </c>
      <c r="L64" s="14">
        <f>[1]Оплата!AA63</f>
        <v>0</v>
      </c>
      <c r="M64" s="14">
        <f>H64*M$5</f>
        <v>2305.0163999999972</v>
      </c>
      <c r="N64" s="14">
        <f>I64*N$5</f>
        <v>383.36889999999966</v>
      </c>
      <c r="O64" s="12">
        <f t="shared" si="3"/>
        <v>2688.3852999999967</v>
      </c>
      <c r="P64" s="12"/>
      <c r="Q64" s="14">
        <f>K64-O64+L64+P64</f>
        <v>-5851.1006999999981</v>
      </c>
      <c r="R64" s="14" t="str">
        <f t="shared" si="2"/>
        <v xml:space="preserve">№050 </v>
      </c>
    </row>
    <row r="65" spans="1:18">
      <c r="A65" s="38" t="s">
        <v>54</v>
      </c>
      <c r="B65" s="39">
        <v>12464.89</v>
      </c>
      <c r="C65" s="39">
        <v>13479.970000000001</v>
      </c>
      <c r="D65" s="39">
        <v>25944.87</v>
      </c>
      <c r="E65" s="40">
        <v>12711.95</v>
      </c>
      <c r="F65" s="40">
        <v>13605.53</v>
      </c>
      <c r="G65" s="40">
        <v>26317.49</v>
      </c>
      <c r="H65" s="40">
        <f t="shared" si="1"/>
        <v>247.06000000000131</v>
      </c>
      <c r="I65" s="40">
        <f t="shared" si="1"/>
        <v>125.55999999999949</v>
      </c>
      <c r="J65" s="40">
        <f t="shared" si="1"/>
        <v>372.62000000000262</v>
      </c>
      <c r="K65" s="41">
        <f>[1]Оплата!BC64</f>
        <v>-11841.590299999996</v>
      </c>
      <c r="L65" s="41">
        <f>[1]Оплата!AA64</f>
        <v>12000</v>
      </c>
      <c r="M65" s="41">
        <f>H65*M$5</f>
        <v>1526.8308000000079</v>
      </c>
      <c r="N65" s="41">
        <f>I65*N$5</f>
        <v>287.53239999999886</v>
      </c>
      <c r="O65" s="38">
        <f t="shared" si="3"/>
        <v>1814.3632000000068</v>
      </c>
      <c r="P65" s="38"/>
      <c r="Q65" s="41">
        <f>K65-O65+L65+P65</f>
        <v>-1655.9535000000033</v>
      </c>
      <c r="R65" s="41" t="str">
        <f t="shared" si="2"/>
        <v xml:space="preserve">№051 </v>
      </c>
    </row>
    <row r="66" spans="1:18">
      <c r="A66" s="12" t="s">
        <v>55</v>
      </c>
      <c r="B66" s="36">
        <v>4455.5</v>
      </c>
      <c r="C66" s="36">
        <v>1668.06</v>
      </c>
      <c r="D66" s="36">
        <v>6123.57</v>
      </c>
      <c r="E66" s="9">
        <v>4535.09</v>
      </c>
      <c r="F66" s="9">
        <v>1688.9</v>
      </c>
      <c r="G66" s="9">
        <v>6223.99</v>
      </c>
      <c r="H66" s="10">
        <f t="shared" si="1"/>
        <v>79.590000000000146</v>
      </c>
      <c r="I66" s="10">
        <f t="shared" si="1"/>
        <v>20.840000000000146</v>
      </c>
      <c r="J66" s="10">
        <f t="shared" si="1"/>
        <v>100.42000000000007</v>
      </c>
      <c r="K66" s="14">
        <f>[1]Оплата!BC65</f>
        <v>-237.54689999999997</v>
      </c>
      <c r="L66" s="14">
        <f>[1]Оплата!AA65</f>
        <v>0</v>
      </c>
      <c r="M66" s="14">
        <f>H66*M$5</f>
        <v>491.8662000000009</v>
      </c>
      <c r="N66" s="14">
        <f>I66*N$5</f>
        <v>47.723600000000332</v>
      </c>
      <c r="O66" s="12">
        <f t="shared" si="3"/>
        <v>539.58980000000122</v>
      </c>
      <c r="P66" s="12"/>
      <c r="Q66" s="14">
        <f>K66-O66+L66+P66</f>
        <v>-777.13670000000116</v>
      </c>
      <c r="R66" s="14" t="str">
        <f t="shared" si="2"/>
        <v xml:space="preserve">№052 </v>
      </c>
    </row>
    <row r="67" spans="1:18">
      <c r="A67" s="38" t="s">
        <v>56</v>
      </c>
      <c r="B67" s="39">
        <v>3564.19</v>
      </c>
      <c r="C67" s="39">
        <v>1269.1300000000001</v>
      </c>
      <c r="D67" s="39">
        <v>4833.3500000000004</v>
      </c>
      <c r="E67" s="40">
        <v>3656.59</v>
      </c>
      <c r="F67" s="40">
        <v>1292.44</v>
      </c>
      <c r="G67" s="40">
        <v>4949.08</v>
      </c>
      <c r="H67" s="40">
        <f t="shared" si="1"/>
        <v>92.400000000000091</v>
      </c>
      <c r="I67" s="40">
        <f t="shared" si="1"/>
        <v>23.309999999999945</v>
      </c>
      <c r="J67" s="40">
        <f t="shared" si="1"/>
        <v>115.72999999999956</v>
      </c>
      <c r="K67" s="41">
        <f>[1]Оплата!BC66</f>
        <v>-1560.6606000000011</v>
      </c>
      <c r="L67" s="41">
        <f>[1]Оплата!AA66</f>
        <v>1600</v>
      </c>
      <c r="M67" s="41">
        <f>H67*M$5</f>
        <v>571.03200000000049</v>
      </c>
      <c r="N67" s="41">
        <f>I67*N$5</f>
        <v>53.379899999999878</v>
      </c>
      <c r="O67" s="38">
        <f t="shared" si="3"/>
        <v>624.4119000000004</v>
      </c>
      <c r="P67" s="38"/>
      <c r="Q67" s="41">
        <f>K67-O67+L67+P67</f>
        <v>-585.07250000000158</v>
      </c>
      <c r="R67" s="41" t="str">
        <f t="shared" si="2"/>
        <v xml:space="preserve">№052а </v>
      </c>
    </row>
    <row r="68" spans="1:18">
      <c r="A68" s="12" t="s">
        <v>57</v>
      </c>
      <c r="B68" s="36">
        <v>122.31</v>
      </c>
      <c r="C68" s="36">
        <v>77.27</v>
      </c>
      <c r="D68" s="36">
        <v>199.58</v>
      </c>
      <c r="E68" s="9">
        <v>122.31</v>
      </c>
      <c r="F68" s="9">
        <v>77.27</v>
      </c>
      <c r="G68" s="9">
        <v>199.59</v>
      </c>
      <c r="H68" s="10">
        <f t="shared" si="1"/>
        <v>0</v>
      </c>
      <c r="I68" s="10">
        <f t="shared" si="1"/>
        <v>0</v>
      </c>
      <c r="J68" s="10">
        <f t="shared" si="1"/>
        <v>9.9999999999909051E-3</v>
      </c>
      <c r="K68" s="14">
        <f>[1]Оплата!BC67</f>
        <v>23.412100000000066</v>
      </c>
      <c r="L68" s="14">
        <f>[1]Оплата!AA67</f>
        <v>0</v>
      </c>
      <c r="M68" s="14">
        <f>H68*M$5</f>
        <v>0</v>
      </c>
      <c r="N68" s="14">
        <f>I68*N$5</f>
        <v>0</v>
      </c>
      <c r="O68" s="12">
        <f t="shared" si="3"/>
        <v>0</v>
      </c>
      <c r="P68" s="12"/>
      <c r="Q68" s="14">
        <f>K68-O68+L68+P68</f>
        <v>23.412100000000066</v>
      </c>
      <c r="R68" s="14" t="str">
        <f t="shared" si="2"/>
        <v xml:space="preserve">№053 </v>
      </c>
    </row>
    <row r="69" spans="1:18">
      <c r="A69" s="38" t="s">
        <v>58</v>
      </c>
      <c r="B69" s="39">
        <v>1075.51</v>
      </c>
      <c r="C69" s="39">
        <v>547.95000000000005</v>
      </c>
      <c r="D69" s="39">
        <v>1623.47</v>
      </c>
      <c r="E69" s="40">
        <v>1123.3900000000001</v>
      </c>
      <c r="F69" s="40">
        <v>571.69000000000005</v>
      </c>
      <c r="G69" s="40">
        <v>1695.0900000000001</v>
      </c>
      <c r="H69" s="40">
        <f t="shared" si="1"/>
        <v>47.880000000000109</v>
      </c>
      <c r="I69" s="40">
        <f t="shared" si="1"/>
        <v>23.740000000000009</v>
      </c>
      <c r="J69" s="40">
        <f t="shared" si="1"/>
        <v>71.620000000000118</v>
      </c>
      <c r="K69" s="41">
        <f>[1]Оплата!BC68</f>
        <v>-622.89799999999968</v>
      </c>
      <c r="L69" s="41">
        <f>[1]Оплата!AA68</f>
        <v>0</v>
      </c>
      <c r="M69" s="41">
        <f>H69*M$5</f>
        <v>295.89840000000066</v>
      </c>
      <c r="N69" s="41">
        <f>I69*N$5</f>
        <v>54.364600000000024</v>
      </c>
      <c r="O69" s="38">
        <f t="shared" si="3"/>
        <v>350.26300000000072</v>
      </c>
      <c r="P69" s="38"/>
      <c r="Q69" s="41">
        <f>K69-O69+L69+P69</f>
        <v>-973.1610000000004</v>
      </c>
      <c r="R69" s="41" t="str">
        <f t="shared" si="2"/>
        <v xml:space="preserve">№054 </v>
      </c>
    </row>
    <row r="70" spans="1:18">
      <c r="A70" s="12" t="s">
        <v>59</v>
      </c>
      <c r="B70" s="36">
        <v>5665.89</v>
      </c>
      <c r="C70" s="36">
        <v>2679.03</v>
      </c>
      <c r="D70" s="36">
        <v>8344.94</v>
      </c>
      <c r="E70" s="9">
        <v>6483</v>
      </c>
      <c r="F70" s="9">
        <v>3046.96</v>
      </c>
      <c r="G70" s="9">
        <v>9529.98</v>
      </c>
      <c r="H70" s="10">
        <f>E70-B70</f>
        <v>817.10999999999967</v>
      </c>
      <c r="I70" s="10">
        <f>F70-C70</f>
        <v>367.92999999999984</v>
      </c>
      <c r="J70" s="10">
        <f>G70-D70</f>
        <v>1185.0399999999991</v>
      </c>
      <c r="K70" s="14">
        <f>[1]Оплата!BC69</f>
        <v>-1295.9766000000018</v>
      </c>
      <c r="L70" s="14">
        <f>[1]Оплата!AA69</f>
        <v>0</v>
      </c>
      <c r="M70" s="14">
        <f>H70*M$5</f>
        <v>5049.7397999999976</v>
      </c>
      <c r="N70" s="14">
        <f>I70*N$5</f>
        <v>842.55969999999968</v>
      </c>
      <c r="O70" s="12">
        <f t="shared" si="3"/>
        <v>5892.2994999999974</v>
      </c>
      <c r="P70" s="12"/>
      <c r="Q70" s="14">
        <f>K70-O70+L70+P70</f>
        <v>-7188.2760999999991</v>
      </c>
      <c r="R70" s="14" t="str">
        <f t="shared" si="2"/>
        <v xml:space="preserve">№055 </v>
      </c>
    </row>
    <row r="71" spans="1:18">
      <c r="A71" s="38" t="s">
        <v>60</v>
      </c>
      <c r="B71" s="39">
        <v>4047.65</v>
      </c>
      <c r="C71" s="39">
        <v>2099.9499999999998</v>
      </c>
      <c r="D71" s="39">
        <v>6147.6100000000006</v>
      </c>
      <c r="E71" s="40">
        <v>4431.62</v>
      </c>
      <c r="F71" s="40">
        <v>2245.35</v>
      </c>
      <c r="G71" s="40">
        <v>6676.9800000000005</v>
      </c>
      <c r="H71" s="40">
        <f t="shared" si="1"/>
        <v>383.9699999999998</v>
      </c>
      <c r="I71" s="40">
        <f t="shared" si="1"/>
        <v>145.40000000000009</v>
      </c>
      <c r="J71" s="40">
        <f t="shared" si="1"/>
        <v>529.36999999999989</v>
      </c>
      <c r="K71" s="41">
        <f>[1]Оплата!BC70</f>
        <v>-913.41290000000026</v>
      </c>
      <c r="L71" s="41">
        <f>[1]Оплата!AA70</f>
        <v>0</v>
      </c>
      <c r="M71" s="41">
        <f>H71*M$5</f>
        <v>2372.9345999999987</v>
      </c>
      <c r="N71" s="41">
        <f>I71*N$5</f>
        <v>332.96600000000024</v>
      </c>
      <c r="O71" s="38">
        <f t="shared" si="3"/>
        <v>2705.900599999999</v>
      </c>
      <c r="P71" s="38"/>
      <c r="Q71" s="41">
        <f>K71-O71+L71+P71</f>
        <v>-3619.3134999999993</v>
      </c>
      <c r="R71" s="41" t="str">
        <f t="shared" si="2"/>
        <v xml:space="preserve">№056 </v>
      </c>
    </row>
    <row r="72" spans="1:18">
      <c r="A72" s="12" t="s">
        <v>61</v>
      </c>
      <c r="B72" s="36">
        <v>1239.58</v>
      </c>
      <c r="C72" s="36">
        <v>2303.52</v>
      </c>
      <c r="D72" s="36">
        <v>3543.21</v>
      </c>
      <c r="E72" s="9">
        <v>1239.58</v>
      </c>
      <c r="F72" s="9">
        <v>2303.52</v>
      </c>
      <c r="G72" s="9">
        <v>3543.21</v>
      </c>
      <c r="H72" s="10">
        <f t="shared" si="1"/>
        <v>0</v>
      </c>
      <c r="I72" s="10">
        <f t="shared" si="1"/>
        <v>0</v>
      </c>
      <c r="J72" s="10">
        <f t="shared" si="1"/>
        <v>0</v>
      </c>
      <c r="K72" s="14">
        <f>[1]Оплата!BC71</f>
        <v>-2567.0405999999994</v>
      </c>
      <c r="L72" s="14">
        <f>[1]Оплата!AA71</f>
        <v>0</v>
      </c>
      <c r="M72" s="14">
        <f>H72*M$5</f>
        <v>0</v>
      </c>
      <c r="N72" s="14">
        <f>I72*N$5</f>
        <v>0</v>
      </c>
      <c r="O72" s="12">
        <f t="shared" si="3"/>
        <v>0</v>
      </c>
      <c r="P72" s="12"/>
      <c r="Q72" s="14">
        <f>K72-O72+L72+P72</f>
        <v>-2567.0405999999994</v>
      </c>
      <c r="R72" s="14" t="str">
        <f t="shared" si="2"/>
        <v xml:space="preserve">№057 </v>
      </c>
    </row>
    <row r="73" spans="1:18">
      <c r="A73" s="38" t="s">
        <v>62</v>
      </c>
      <c r="B73" s="39">
        <v>6266.02</v>
      </c>
      <c r="C73" s="39">
        <v>2051.5700000000002</v>
      </c>
      <c r="D73" s="39">
        <v>8317.6</v>
      </c>
      <c r="E73" s="40">
        <v>6427.62</v>
      </c>
      <c r="F73" s="40">
        <v>2117.2800000000002</v>
      </c>
      <c r="G73" s="40">
        <v>8544.91</v>
      </c>
      <c r="H73" s="40">
        <f t="shared" si="1"/>
        <v>161.59999999999945</v>
      </c>
      <c r="I73" s="40">
        <f t="shared" si="1"/>
        <v>65.710000000000036</v>
      </c>
      <c r="J73" s="40">
        <f t="shared" si="1"/>
        <v>227.30999999999949</v>
      </c>
      <c r="K73" s="41">
        <f>[1]Оплата!BC72</f>
        <v>249.61839999999734</v>
      </c>
      <c r="L73" s="41">
        <f>[1]Оплата!AA72</f>
        <v>0</v>
      </c>
      <c r="M73" s="41">
        <f>H73*M$5</f>
        <v>998.68799999999658</v>
      </c>
      <c r="N73" s="41">
        <f>I73*N$5</f>
        <v>150.47590000000008</v>
      </c>
      <c r="O73" s="38">
        <f t="shared" si="3"/>
        <v>1149.1638999999966</v>
      </c>
      <c r="P73" s="38"/>
      <c r="Q73" s="41">
        <f>K73-O73+L73+P73</f>
        <v>-899.54549999999927</v>
      </c>
      <c r="R73" s="41" t="str">
        <f t="shared" si="2"/>
        <v xml:space="preserve">№058 </v>
      </c>
    </row>
    <row r="74" spans="1:18">
      <c r="A74" s="12" t="s">
        <v>63</v>
      </c>
      <c r="B74" s="36">
        <v>19604.760000000002</v>
      </c>
      <c r="C74" s="36">
        <v>8609.06</v>
      </c>
      <c r="D74" s="36">
        <v>28213.83</v>
      </c>
      <c r="E74" s="9">
        <v>20255.150000000001</v>
      </c>
      <c r="F74" s="9">
        <v>8841.1</v>
      </c>
      <c r="G74" s="9">
        <v>29096.260000000002</v>
      </c>
      <c r="H74" s="10">
        <f t="shared" ref="H74:J137" si="8">E74-B74</f>
        <v>650.38999999999942</v>
      </c>
      <c r="I74" s="10">
        <f t="shared" si="8"/>
        <v>232.04000000000087</v>
      </c>
      <c r="J74" s="10">
        <f t="shared" si="8"/>
        <v>882.43000000000029</v>
      </c>
      <c r="K74" s="14">
        <f>[1]Оплата!BC73</f>
        <v>-2468.1952000000119</v>
      </c>
      <c r="L74" s="14">
        <f>[1]Оплата!AA73</f>
        <v>0</v>
      </c>
      <c r="M74" s="14">
        <f>H74*M$5</f>
        <v>4019.4101999999962</v>
      </c>
      <c r="N74" s="14">
        <f>I74*N$5</f>
        <v>531.37160000000199</v>
      </c>
      <c r="O74" s="12">
        <f t="shared" ref="O74:O137" si="9">SUM(M74:N74)</f>
        <v>4550.7817999999979</v>
      </c>
      <c r="P74" s="12"/>
      <c r="Q74" s="14">
        <f>K74-O74+L74</f>
        <v>-7018.9770000000099</v>
      </c>
      <c r="R74" s="14" t="str">
        <f t="shared" ref="R74:R137" si="10">A74</f>
        <v xml:space="preserve">№059 </v>
      </c>
    </row>
    <row r="75" spans="1:18" ht="25.5">
      <c r="A75" s="38" t="s">
        <v>64</v>
      </c>
      <c r="B75" s="39"/>
      <c r="C75" s="39"/>
      <c r="D75" s="39"/>
      <c r="E75" s="40" t="s">
        <v>289</v>
      </c>
      <c r="F75" s="40"/>
      <c r="G75" s="40">
        <v>716.87</v>
      </c>
      <c r="H75" s="40"/>
      <c r="I75" s="40"/>
      <c r="J75" s="40"/>
      <c r="K75" s="41">
        <f>[1]Оплата!BC74</f>
        <v>-9.306499999999911</v>
      </c>
      <c r="L75" s="41">
        <f>[1]Оплата!AA74</f>
        <v>0</v>
      </c>
      <c r="M75" s="41">
        <f>H75*M$5</f>
        <v>0</v>
      </c>
      <c r="N75" s="41">
        <f>I75*N$5</f>
        <v>0</v>
      </c>
      <c r="O75" s="38">
        <f t="shared" si="9"/>
        <v>0</v>
      </c>
      <c r="P75" s="38" t="s">
        <v>282</v>
      </c>
      <c r="Q75" s="41">
        <f>K75-O75+L75</f>
        <v>-9.306499999999911</v>
      </c>
      <c r="R75" s="41" t="str">
        <f t="shared" si="10"/>
        <v xml:space="preserve">№060 </v>
      </c>
    </row>
    <row r="76" spans="1:18">
      <c r="A76" s="12" t="s">
        <v>65</v>
      </c>
      <c r="B76" s="36">
        <v>3993.94</v>
      </c>
      <c r="C76" s="36">
        <v>1817.41</v>
      </c>
      <c r="D76" s="36">
        <v>5811.35</v>
      </c>
      <c r="E76" s="9">
        <v>4133.07</v>
      </c>
      <c r="F76" s="9">
        <v>1858.65</v>
      </c>
      <c r="G76" s="9">
        <v>5991.72</v>
      </c>
      <c r="H76" s="10">
        <f t="shared" si="8"/>
        <v>139.12999999999965</v>
      </c>
      <c r="I76" s="10">
        <f t="shared" si="8"/>
        <v>41.240000000000009</v>
      </c>
      <c r="J76" s="10">
        <f t="shared" si="8"/>
        <v>180.36999999999989</v>
      </c>
      <c r="K76" s="14">
        <f>[1]Оплата!BC75</f>
        <v>-76.244099999999776</v>
      </c>
      <c r="L76" s="14">
        <f>[1]Оплата!AA75</f>
        <v>0</v>
      </c>
      <c r="M76" s="14">
        <f>H76*M$5</f>
        <v>859.82339999999783</v>
      </c>
      <c r="N76" s="14">
        <f>I76*N$5</f>
        <v>94.439600000000027</v>
      </c>
      <c r="O76" s="12">
        <f t="shared" si="9"/>
        <v>954.26299999999787</v>
      </c>
      <c r="P76" s="12"/>
      <c r="Q76" s="14">
        <f>K76-O76+L76+P76</f>
        <v>-1030.5070999999975</v>
      </c>
      <c r="R76" s="14" t="str">
        <f t="shared" si="10"/>
        <v xml:space="preserve">№061 </v>
      </c>
    </row>
    <row r="77" spans="1:18">
      <c r="A77" s="38" t="s">
        <v>66</v>
      </c>
      <c r="B77" s="39">
        <v>15758.86</v>
      </c>
      <c r="C77" s="39">
        <v>9748.2900000000009</v>
      </c>
      <c r="D77" s="39">
        <v>25507.7</v>
      </c>
      <c r="E77" s="40">
        <v>16012.140000000001</v>
      </c>
      <c r="F77" s="40">
        <v>9867.94</v>
      </c>
      <c r="G77" s="40">
        <v>25880.62</v>
      </c>
      <c r="H77" s="40">
        <f t="shared" si="8"/>
        <v>253.28000000000065</v>
      </c>
      <c r="I77" s="40">
        <f t="shared" si="8"/>
        <v>119.64999999999964</v>
      </c>
      <c r="J77" s="40">
        <f t="shared" si="8"/>
        <v>372.91999999999825</v>
      </c>
      <c r="K77" s="41">
        <f>[1]Оплата!BC76</f>
        <v>4.2999999934636435E-3</v>
      </c>
      <c r="L77" s="41">
        <f>[1]Оплата!AA76</f>
        <v>0</v>
      </c>
      <c r="M77" s="41">
        <f>H77*M$5</f>
        <v>1565.270400000004</v>
      </c>
      <c r="N77" s="41">
        <f>I77*N$5</f>
        <v>273.99849999999918</v>
      </c>
      <c r="O77" s="38">
        <f t="shared" si="9"/>
        <v>1839.2689000000032</v>
      </c>
      <c r="P77" s="38"/>
      <c r="Q77" s="41">
        <f>K77-O77+L77+P77</f>
        <v>-1839.2646000000098</v>
      </c>
      <c r="R77" s="41" t="str">
        <f t="shared" si="10"/>
        <v xml:space="preserve">№062 </v>
      </c>
    </row>
    <row r="78" spans="1:18">
      <c r="A78" s="12" t="s">
        <v>67</v>
      </c>
      <c r="B78" s="36">
        <v>2707.32</v>
      </c>
      <c r="C78" s="36">
        <v>1175.67</v>
      </c>
      <c r="D78" s="36">
        <v>3883.01</v>
      </c>
      <c r="E78" s="9">
        <v>3201.78</v>
      </c>
      <c r="F78" s="9">
        <v>1370.34</v>
      </c>
      <c r="G78" s="9">
        <v>4572.13</v>
      </c>
      <c r="H78" s="10">
        <f t="shared" si="8"/>
        <v>494.46000000000004</v>
      </c>
      <c r="I78" s="10">
        <f t="shared" si="8"/>
        <v>194.66999999999985</v>
      </c>
      <c r="J78" s="10">
        <f t="shared" si="8"/>
        <v>689.11999999999989</v>
      </c>
      <c r="K78" s="14">
        <f>[1]Оплата!BC77</f>
        <v>-242.05250000000038</v>
      </c>
      <c r="L78" s="14">
        <f>[1]Оплата!AA77</f>
        <v>0</v>
      </c>
      <c r="M78" s="14">
        <f>H78*M$5</f>
        <v>3055.7628</v>
      </c>
      <c r="N78" s="14">
        <f>I78*N$5</f>
        <v>445.79429999999968</v>
      </c>
      <c r="O78" s="12">
        <f t="shared" si="9"/>
        <v>3501.5570999999995</v>
      </c>
      <c r="P78" s="12"/>
      <c r="Q78" s="14">
        <f>K78-O78+L78+P78</f>
        <v>-3743.6095999999998</v>
      </c>
      <c r="R78" s="14" t="str">
        <f t="shared" si="10"/>
        <v xml:space="preserve">№062а </v>
      </c>
    </row>
    <row r="79" spans="1:18">
      <c r="A79" s="38" t="s">
        <v>68</v>
      </c>
      <c r="B79" s="39">
        <v>713</v>
      </c>
      <c r="C79" s="39">
        <v>451.7</v>
      </c>
      <c r="D79" s="39">
        <v>1164.71</v>
      </c>
      <c r="E79" s="40">
        <v>723.42</v>
      </c>
      <c r="F79" s="40">
        <v>456.29</v>
      </c>
      <c r="G79" s="40">
        <v>1179.71</v>
      </c>
      <c r="H79" s="40">
        <f t="shared" si="8"/>
        <v>10.419999999999959</v>
      </c>
      <c r="I79" s="40">
        <f t="shared" si="8"/>
        <v>4.5900000000000318</v>
      </c>
      <c r="J79" s="40">
        <f t="shared" si="8"/>
        <v>15</v>
      </c>
      <c r="K79" s="41">
        <f>[1]Оплата!BC78</f>
        <v>-357.99049999999971</v>
      </c>
      <c r="L79" s="41">
        <f>[1]Оплата!AA78</f>
        <v>357</v>
      </c>
      <c r="M79" s="41">
        <f>H79*M$5</f>
        <v>64.395599999999746</v>
      </c>
      <c r="N79" s="41">
        <f>I79*N$5</f>
        <v>10.511100000000074</v>
      </c>
      <c r="O79" s="38">
        <f t="shared" si="9"/>
        <v>74.906699999999816</v>
      </c>
      <c r="P79" s="38"/>
      <c r="Q79" s="41">
        <f>K79-O79+L79+P79</f>
        <v>-75.897199999999543</v>
      </c>
      <c r="R79" s="41" t="str">
        <f t="shared" si="10"/>
        <v xml:space="preserve">№063 </v>
      </c>
    </row>
    <row r="80" spans="1:18">
      <c r="A80" s="12" t="s">
        <v>69</v>
      </c>
      <c r="B80" s="36">
        <v>57.79</v>
      </c>
      <c r="C80" s="36">
        <v>18.400000000000002</v>
      </c>
      <c r="D80" s="36">
        <v>76.2</v>
      </c>
      <c r="E80" s="9">
        <v>61.15</v>
      </c>
      <c r="F80" s="9">
        <v>18.400000000000002</v>
      </c>
      <c r="G80" s="9">
        <v>79.570000000000007</v>
      </c>
      <c r="H80" s="10">
        <f t="shared" si="8"/>
        <v>3.3599999999999994</v>
      </c>
      <c r="I80" s="10">
        <f t="shared" si="8"/>
        <v>0</v>
      </c>
      <c r="J80" s="10">
        <f t="shared" si="8"/>
        <v>3.3700000000000045</v>
      </c>
      <c r="K80" s="14">
        <f>[1]Оплата!BC79</f>
        <v>24139.185399999998</v>
      </c>
      <c r="L80" s="14">
        <f>[1]Оплата!AA79</f>
        <v>0</v>
      </c>
      <c r="M80" s="14">
        <f>H80*M$5</f>
        <v>20.764799999999994</v>
      </c>
      <c r="N80" s="14">
        <f>I80*N$5</f>
        <v>0</v>
      </c>
      <c r="O80" s="12">
        <f t="shared" si="9"/>
        <v>20.764799999999994</v>
      </c>
      <c r="P80" s="12"/>
      <c r="Q80" s="14">
        <f>K80-O80+L80+P80</f>
        <v>24118.420599999998</v>
      </c>
      <c r="R80" s="14" t="str">
        <f t="shared" si="10"/>
        <v xml:space="preserve">№064\1 </v>
      </c>
    </row>
    <row r="81" spans="1:18">
      <c r="A81" s="38" t="s">
        <v>70</v>
      </c>
      <c r="B81" s="39">
        <v>4473.43</v>
      </c>
      <c r="C81" s="39">
        <v>1676.31</v>
      </c>
      <c r="D81" s="39">
        <v>6149.75</v>
      </c>
      <c r="E81" s="40">
        <v>4588.42</v>
      </c>
      <c r="F81" s="40">
        <v>1703.3600000000001</v>
      </c>
      <c r="G81" s="40">
        <v>6291.79</v>
      </c>
      <c r="H81" s="40">
        <f t="shared" si="8"/>
        <v>114.98999999999978</v>
      </c>
      <c r="I81" s="40">
        <f t="shared" si="8"/>
        <v>27.050000000000182</v>
      </c>
      <c r="J81" s="40">
        <f t="shared" si="8"/>
        <v>142.03999999999996</v>
      </c>
      <c r="K81" s="41">
        <f>[1]Оплата!BC80</f>
        <v>-24626.9257</v>
      </c>
      <c r="L81" s="41">
        <f>[1]Оплата!AA80</f>
        <v>0</v>
      </c>
      <c r="M81" s="41">
        <f>H81*M$5</f>
        <v>710.63819999999862</v>
      </c>
      <c r="N81" s="41">
        <f>I81*N$5</f>
        <v>61.944500000000417</v>
      </c>
      <c r="O81" s="38">
        <f t="shared" si="9"/>
        <v>772.58269999999902</v>
      </c>
      <c r="P81" s="38"/>
      <c r="Q81" s="41">
        <f>K81-O81+L81+P81</f>
        <v>-25399.508399999999</v>
      </c>
      <c r="R81" s="41" t="str">
        <f t="shared" si="10"/>
        <v xml:space="preserve">№064\2 </v>
      </c>
    </row>
    <row r="82" spans="1:18">
      <c r="A82" s="12" t="s">
        <v>71</v>
      </c>
      <c r="B82" s="36">
        <v>22896.07</v>
      </c>
      <c r="C82" s="36">
        <v>8391.34</v>
      </c>
      <c r="D82" s="36">
        <v>31287.41</v>
      </c>
      <c r="E82" s="9">
        <v>23384.12</v>
      </c>
      <c r="F82" s="9">
        <v>8552.41</v>
      </c>
      <c r="G82" s="9">
        <v>31936.530000000002</v>
      </c>
      <c r="H82" s="10">
        <f t="shared" si="8"/>
        <v>488.04999999999927</v>
      </c>
      <c r="I82" s="10">
        <f t="shared" si="8"/>
        <v>161.06999999999971</v>
      </c>
      <c r="J82" s="10">
        <f t="shared" si="8"/>
        <v>649.12000000000262</v>
      </c>
      <c r="K82" s="14">
        <f>[1]Оплата!BC81</f>
        <v>-4547.5161999999837</v>
      </c>
      <c r="L82" s="14">
        <f>[1]Оплата!AA81</f>
        <v>0</v>
      </c>
      <c r="M82" s="14">
        <f>H82*M$5</f>
        <v>3016.1489999999953</v>
      </c>
      <c r="N82" s="14">
        <f>I82*N$5</f>
        <v>368.85029999999932</v>
      </c>
      <c r="O82" s="12">
        <f t="shared" si="9"/>
        <v>3384.9992999999945</v>
      </c>
      <c r="P82" s="12"/>
      <c r="Q82" s="14">
        <f>K82-O82+L82+P82</f>
        <v>-7932.5154999999777</v>
      </c>
      <c r="R82" s="14" t="str">
        <f t="shared" si="10"/>
        <v xml:space="preserve">№065 </v>
      </c>
    </row>
    <row r="83" spans="1:18">
      <c r="A83" s="38" t="s">
        <v>72</v>
      </c>
      <c r="B83" s="39">
        <v>8553.9600000000009</v>
      </c>
      <c r="C83" s="39">
        <v>3959.23</v>
      </c>
      <c r="D83" s="39">
        <v>12513.2</v>
      </c>
      <c r="E83" s="40">
        <v>8631.4</v>
      </c>
      <c r="F83" s="40">
        <v>3989.12</v>
      </c>
      <c r="G83" s="40">
        <v>12620.53</v>
      </c>
      <c r="H83" s="40">
        <f t="shared" si="8"/>
        <v>77.43999999999869</v>
      </c>
      <c r="I83" s="40">
        <f t="shared" si="8"/>
        <v>29.889999999999873</v>
      </c>
      <c r="J83" s="40">
        <f t="shared" si="8"/>
        <v>107.32999999999993</v>
      </c>
      <c r="K83" s="41">
        <f>[1]Оплата!BC82</f>
        <v>-6052.8487000000041</v>
      </c>
      <c r="L83" s="41">
        <f>[1]Оплата!AA82</f>
        <v>0</v>
      </c>
      <c r="M83" s="41">
        <f>H83*M$5</f>
        <v>478.57919999999189</v>
      </c>
      <c r="N83" s="41">
        <f>I83*N$5</f>
        <v>68.448099999999712</v>
      </c>
      <c r="O83" s="38">
        <f t="shared" si="9"/>
        <v>547.02729999999156</v>
      </c>
      <c r="P83" s="38"/>
      <c r="Q83" s="41">
        <f>K83-O83+L83+P83</f>
        <v>-6599.8759999999957</v>
      </c>
      <c r="R83" s="41" t="str">
        <f t="shared" si="10"/>
        <v xml:space="preserve">№066 </v>
      </c>
    </row>
    <row r="84" spans="1:18" ht="25.5">
      <c r="A84" s="12" t="s">
        <v>270</v>
      </c>
      <c r="E84" s="9" t="s">
        <v>289</v>
      </c>
      <c r="F84" s="9"/>
      <c r="G84" s="9">
        <v>11662.4</v>
      </c>
      <c r="H84" s="10"/>
      <c r="I84" s="10"/>
      <c r="J84" s="10"/>
      <c r="K84" s="14">
        <f>[1]Оплата!BC83</f>
        <v>139.06069999999966</v>
      </c>
      <c r="L84" s="14">
        <f>[1]Оплата!AA83</f>
        <v>0</v>
      </c>
      <c r="M84" s="14">
        <f>H84*M$5</f>
        <v>0</v>
      </c>
      <c r="N84" s="14">
        <f>I84*N$5</f>
        <v>0</v>
      </c>
      <c r="O84" s="12">
        <f t="shared" si="9"/>
        <v>0</v>
      </c>
      <c r="P84" s="12"/>
      <c r="Q84" s="14">
        <f>K84-O84+L84+P84</f>
        <v>139.06069999999966</v>
      </c>
      <c r="R84" s="14" t="str">
        <f t="shared" si="10"/>
        <v>№067</v>
      </c>
    </row>
    <row r="85" spans="1:18">
      <c r="A85" s="38" t="s">
        <v>73</v>
      </c>
      <c r="B85" s="39">
        <v>3998.21</v>
      </c>
      <c r="C85" s="39">
        <v>3511.98</v>
      </c>
      <c r="D85" s="39">
        <v>7510.22</v>
      </c>
      <c r="E85" s="40">
        <v>4292.25</v>
      </c>
      <c r="F85" s="40">
        <v>3641.21</v>
      </c>
      <c r="G85" s="40">
        <v>7933.49</v>
      </c>
      <c r="H85" s="40">
        <f t="shared" si="8"/>
        <v>294.03999999999996</v>
      </c>
      <c r="I85" s="40">
        <f t="shared" si="8"/>
        <v>129.23000000000002</v>
      </c>
      <c r="J85" s="40">
        <f t="shared" si="8"/>
        <v>423.26999999999953</v>
      </c>
      <c r="K85" s="41">
        <f>[1]Оплата!BC84</f>
        <v>2640.1458999999986</v>
      </c>
      <c r="L85" s="41">
        <f>[1]Оплата!AA84</f>
        <v>0</v>
      </c>
      <c r="M85" s="41">
        <f>H85*M$5</f>
        <v>1817.1671999999996</v>
      </c>
      <c r="N85" s="41">
        <f>I85*N$5</f>
        <v>295.93670000000003</v>
      </c>
      <c r="O85" s="38">
        <f t="shared" si="9"/>
        <v>2113.1038999999996</v>
      </c>
      <c r="P85" s="38"/>
      <c r="Q85" s="41">
        <f>K85-O85+L85+P85</f>
        <v>527.04199999999901</v>
      </c>
      <c r="R85" s="41" t="str">
        <f t="shared" si="10"/>
        <v xml:space="preserve">№068 </v>
      </c>
    </row>
    <row r="86" spans="1:18">
      <c r="A86" s="12" t="s">
        <v>74</v>
      </c>
      <c r="B86" s="36">
        <v>4643.8500000000004</v>
      </c>
      <c r="C86" s="36">
        <v>2246.77</v>
      </c>
      <c r="D86" s="36">
        <v>6890.63</v>
      </c>
      <c r="E86" s="9">
        <v>4870.2300000000005</v>
      </c>
      <c r="F86" s="9">
        <v>2354.9700000000003</v>
      </c>
      <c r="G86" s="9">
        <v>7225.21</v>
      </c>
      <c r="H86" s="10">
        <f t="shared" si="8"/>
        <v>226.38000000000011</v>
      </c>
      <c r="I86" s="10">
        <f t="shared" si="8"/>
        <v>108.20000000000027</v>
      </c>
      <c r="J86" s="10">
        <f t="shared" si="8"/>
        <v>334.57999999999993</v>
      </c>
      <c r="K86" s="14">
        <f>[1]Оплата!BC85</f>
        <v>-1461.3084000000017</v>
      </c>
      <c r="L86" s="14">
        <f>[1]Оплата!AA85</f>
        <v>0</v>
      </c>
      <c r="M86" s="14">
        <f>H86*M$5</f>
        <v>1399.0284000000006</v>
      </c>
      <c r="N86" s="14">
        <f>I86*N$5</f>
        <v>247.77800000000062</v>
      </c>
      <c r="O86" s="12">
        <f t="shared" si="9"/>
        <v>1646.8064000000013</v>
      </c>
      <c r="P86" s="12"/>
      <c r="Q86" s="14">
        <f>K86-O86+L86+P86</f>
        <v>-3108.114800000003</v>
      </c>
      <c r="R86" s="14" t="str">
        <f t="shared" si="10"/>
        <v xml:space="preserve">№069 </v>
      </c>
    </row>
    <row r="87" spans="1:18">
      <c r="A87" s="38" t="s">
        <v>75</v>
      </c>
      <c r="B87" s="39">
        <v>4453.0200000000004</v>
      </c>
      <c r="C87" s="39">
        <v>2518.94</v>
      </c>
      <c r="D87" s="39">
        <v>6971.96</v>
      </c>
      <c r="E87" s="40">
        <v>4595.53</v>
      </c>
      <c r="F87" s="40">
        <v>2568.09</v>
      </c>
      <c r="G87" s="40">
        <v>7163.63</v>
      </c>
      <c r="H87" s="40">
        <f t="shared" si="8"/>
        <v>142.50999999999931</v>
      </c>
      <c r="I87" s="40">
        <f t="shared" si="8"/>
        <v>49.150000000000091</v>
      </c>
      <c r="J87" s="40">
        <f t="shared" si="8"/>
        <v>191.67000000000007</v>
      </c>
      <c r="K87" s="41">
        <f>[1]Оплата!BC86</f>
        <v>-65.115800000003389</v>
      </c>
      <c r="L87" s="41">
        <f>[1]Оплата!AA86</f>
        <v>0</v>
      </c>
      <c r="M87" s="41">
        <f>H87*M$5</f>
        <v>880.71179999999572</v>
      </c>
      <c r="N87" s="41">
        <f>I87*N$5</f>
        <v>112.55350000000021</v>
      </c>
      <c r="O87" s="38">
        <f t="shared" si="9"/>
        <v>993.26529999999593</v>
      </c>
      <c r="P87" s="38"/>
      <c r="Q87" s="41">
        <f>K87-O87+L87+P87</f>
        <v>-1058.3810999999994</v>
      </c>
      <c r="R87" s="41" t="str">
        <f t="shared" si="10"/>
        <v xml:space="preserve">№070 </v>
      </c>
    </row>
    <row r="88" spans="1:18">
      <c r="A88" s="12" t="s">
        <v>76</v>
      </c>
      <c r="B88" s="36">
        <v>1281.02</v>
      </c>
      <c r="C88" s="36">
        <v>590.71</v>
      </c>
      <c r="D88" s="36">
        <v>1871.75</v>
      </c>
      <c r="E88" s="9">
        <v>1285.9100000000001</v>
      </c>
      <c r="F88" s="9">
        <v>592.4</v>
      </c>
      <c r="G88" s="9">
        <v>1878.33</v>
      </c>
      <c r="H88" s="10">
        <f t="shared" si="8"/>
        <v>4.8900000000001</v>
      </c>
      <c r="I88" s="10">
        <f t="shared" si="8"/>
        <v>1.6899999999999409</v>
      </c>
      <c r="J88" s="10">
        <f t="shared" si="8"/>
        <v>6.5799999999999272</v>
      </c>
      <c r="K88" s="14">
        <f>[1]Оплата!BC87</f>
        <v>-1096.9169000000004</v>
      </c>
      <c r="L88" s="14">
        <f>[1]Оплата!AA87</f>
        <v>0</v>
      </c>
      <c r="M88" s="14">
        <f>H88*M$5</f>
        <v>30.220200000000617</v>
      </c>
      <c r="N88" s="14">
        <f>I88*N$5</f>
        <v>3.8700999999998649</v>
      </c>
      <c r="O88" s="12">
        <f t="shared" si="9"/>
        <v>34.090300000000482</v>
      </c>
      <c r="P88" s="12"/>
      <c r="Q88" s="14">
        <f>K88-O88+L88+P88</f>
        <v>-1131.0072000000009</v>
      </c>
      <c r="R88" s="14" t="str">
        <f t="shared" si="10"/>
        <v xml:space="preserve">№071 </v>
      </c>
    </row>
    <row r="89" spans="1:18">
      <c r="A89" s="38" t="s">
        <v>77</v>
      </c>
      <c r="B89" s="39">
        <v>2756.46</v>
      </c>
      <c r="C89" s="39">
        <v>3311</v>
      </c>
      <c r="D89" s="39">
        <v>6067.49</v>
      </c>
      <c r="E89" s="40">
        <v>2896.26</v>
      </c>
      <c r="F89" s="40">
        <v>3370.61</v>
      </c>
      <c r="G89" s="40">
        <v>6266.91</v>
      </c>
      <c r="H89" s="40">
        <f>E89-B89</f>
        <v>139.80000000000018</v>
      </c>
      <c r="I89" s="40">
        <f t="shared" si="8"/>
        <v>59.610000000000127</v>
      </c>
      <c r="J89" s="40">
        <f t="shared" si="8"/>
        <v>199.42000000000007</v>
      </c>
      <c r="K89" s="41">
        <f>[1]Оплата!BC88</f>
        <v>-1735.5288000000014</v>
      </c>
      <c r="L89" s="41">
        <f>[1]Оплата!AA88</f>
        <v>2000</v>
      </c>
      <c r="M89" s="41">
        <f>H89*M$5</f>
        <v>863.96400000000108</v>
      </c>
      <c r="N89" s="41">
        <f>I89*N$5</f>
        <v>136.50690000000029</v>
      </c>
      <c r="O89" s="38">
        <f t="shared" si="9"/>
        <v>1000.4709000000014</v>
      </c>
      <c r="P89" s="38"/>
      <c r="Q89" s="41">
        <f>K89-O89+L89+P89</f>
        <v>-735.99970000000303</v>
      </c>
      <c r="R89" s="41" t="str">
        <f t="shared" si="10"/>
        <v xml:space="preserve">№072 </v>
      </c>
    </row>
    <row r="90" spans="1:18">
      <c r="A90" s="12" t="s">
        <v>78</v>
      </c>
      <c r="B90" s="36">
        <v>2943.92</v>
      </c>
      <c r="C90" s="36">
        <v>1024.31</v>
      </c>
      <c r="D90" s="36">
        <v>3968.23</v>
      </c>
      <c r="E90" s="9">
        <v>3152.1800000000003</v>
      </c>
      <c r="F90" s="9">
        <v>1106.48</v>
      </c>
      <c r="G90" s="9">
        <v>4258.67</v>
      </c>
      <c r="H90" s="10">
        <f t="shared" si="8"/>
        <v>208.26000000000022</v>
      </c>
      <c r="I90" s="10">
        <f t="shared" si="8"/>
        <v>82.170000000000073</v>
      </c>
      <c r="J90" s="10">
        <f t="shared" si="8"/>
        <v>290.44000000000005</v>
      </c>
      <c r="K90" s="14">
        <f>[1]Оплата!BC89</f>
        <v>-1525.310200000001</v>
      </c>
      <c r="L90" s="14">
        <f>[1]Оплата!AA89</f>
        <v>0</v>
      </c>
      <c r="M90" s="14">
        <f>H90*M$5</f>
        <v>1287.0468000000012</v>
      </c>
      <c r="N90" s="14">
        <f>I90*N$5</f>
        <v>188.16930000000016</v>
      </c>
      <c r="O90" s="12">
        <f t="shared" si="9"/>
        <v>1475.2161000000015</v>
      </c>
      <c r="P90" s="12"/>
      <c r="Q90" s="14">
        <f>K90-O90+L90+P90</f>
        <v>-3000.5263000000023</v>
      </c>
      <c r="R90" s="14" t="str">
        <f t="shared" si="10"/>
        <v xml:space="preserve">№073 </v>
      </c>
    </row>
    <row r="91" spans="1:18">
      <c r="A91" s="38" t="s">
        <v>79</v>
      </c>
      <c r="B91" s="39">
        <v>19303.260000000002</v>
      </c>
      <c r="C91" s="39">
        <v>9203.16</v>
      </c>
      <c r="D91" s="39">
        <v>28506.55</v>
      </c>
      <c r="E91" s="40">
        <v>19608.830000000002</v>
      </c>
      <c r="F91" s="40">
        <v>9346.4</v>
      </c>
      <c r="G91" s="40">
        <v>28955.350000000002</v>
      </c>
      <c r="H91" s="40">
        <f t="shared" si="8"/>
        <v>305.56999999999971</v>
      </c>
      <c r="I91" s="40">
        <f t="shared" si="8"/>
        <v>143.23999999999978</v>
      </c>
      <c r="J91" s="40">
        <f t="shared" si="8"/>
        <v>448.80000000000291</v>
      </c>
      <c r="K91" s="41">
        <f>[1]Оплата!BC90</f>
        <v>-3515.2763000000086</v>
      </c>
      <c r="L91" s="41">
        <f>[1]Оплата!AA90</f>
        <v>3415</v>
      </c>
      <c r="M91" s="41">
        <f>H91*M$5</f>
        <v>1888.4225999999981</v>
      </c>
      <c r="N91" s="41">
        <f>I91*N$5</f>
        <v>328.01959999999951</v>
      </c>
      <c r="O91" s="38">
        <f t="shared" si="9"/>
        <v>2216.4421999999977</v>
      </c>
      <c r="P91" s="38"/>
      <c r="Q91" s="41">
        <f>K91-O91+L91+P91</f>
        <v>-2316.7185000000063</v>
      </c>
      <c r="R91" s="41" t="str">
        <f t="shared" si="10"/>
        <v xml:space="preserve">№074 </v>
      </c>
    </row>
    <row r="92" spans="1:18">
      <c r="A92" s="12" t="s">
        <v>80</v>
      </c>
      <c r="B92" s="36">
        <v>697.33</v>
      </c>
      <c r="C92" s="36">
        <v>263.75</v>
      </c>
      <c r="D92" s="36">
        <v>961.1</v>
      </c>
      <c r="E92" s="9">
        <v>697.33</v>
      </c>
      <c r="F92" s="9">
        <v>263.75</v>
      </c>
      <c r="G92" s="9">
        <v>961.1</v>
      </c>
      <c r="H92" s="10">
        <f t="shared" si="8"/>
        <v>0</v>
      </c>
      <c r="I92" s="10">
        <f t="shared" si="8"/>
        <v>0</v>
      </c>
      <c r="J92" s="10">
        <f t="shared" si="8"/>
        <v>0</v>
      </c>
      <c r="K92" s="14">
        <f>[1]Оплата!BC91</f>
        <v>-136.11970000000019</v>
      </c>
      <c r="L92" s="14">
        <f>[1]Оплата!AA91</f>
        <v>0</v>
      </c>
      <c r="M92" s="14">
        <f>H92*M$5</f>
        <v>0</v>
      </c>
      <c r="N92" s="14">
        <f>I92*N$5</f>
        <v>0</v>
      </c>
      <c r="O92" s="12">
        <f t="shared" si="9"/>
        <v>0</v>
      </c>
      <c r="P92" s="12"/>
      <c r="Q92" s="14">
        <f>K92-O92+L92+P92</f>
        <v>-136.11970000000019</v>
      </c>
      <c r="R92" s="14" t="str">
        <f t="shared" si="10"/>
        <v xml:space="preserve">№075 </v>
      </c>
    </row>
    <row r="93" spans="1:18">
      <c r="A93" s="38" t="s">
        <v>81</v>
      </c>
      <c r="B93" s="39">
        <v>26113.435000000001</v>
      </c>
      <c r="C93" s="39">
        <v>20066.892</v>
      </c>
      <c r="D93" s="39">
        <v>46180.326999999997</v>
      </c>
      <c r="E93" s="40">
        <v>26419.402000000002</v>
      </c>
      <c r="F93" s="40">
        <v>20157.98</v>
      </c>
      <c r="G93" s="40">
        <v>46577.381999999998</v>
      </c>
      <c r="H93" s="40">
        <f t="shared" si="8"/>
        <v>305.96700000000055</v>
      </c>
      <c r="I93" s="40">
        <f t="shared" si="8"/>
        <v>91.087999999999738</v>
      </c>
      <c r="J93" s="40">
        <f t="shared" si="8"/>
        <v>397.05500000000029</v>
      </c>
      <c r="K93" s="41">
        <f>[1]Оплата!BC92</f>
        <v>5945.2763299999951</v>
      </c>
      <c r="L93" s="41">
        <f>[1]Оплата!AA92</f>
        <v>0</v>
      </c>
      <c r="M93" s="41">
        <f>H93*M$5</f>
        <v>1890.8760600000032</v>
      </c>
      <c r="N93" s="41">
        <f>I93*N$5</f>
        <v>208.59151999999941</v>
      </c>
      <c r="O93" s="38">
        <f t="shared" si="9"/>
        <v>2099.4675800000027</v>
      </c>
      <c r="P93" s="38"/>
      <c r="Q93" s="41">
        <f>K93-O93+L93+P93</f>
        <v>3845.8087499999924</v>
      </c>
      <c r="R93" s="41" t="str">
        <f t="shared" si="10"/>
        <v>№076</v>
      </c>
    </row>
    <row r="94" spans="1:18">
      <c r="A94" s="12" t="s">
        <v>82</v>
      </c>
      <c r="B94" s="36">
        <v>2339.31</v>
      </c>
      <c r="C94" s="36">
        <v>500.15000000000003</v>
      </c>
      <c r="D94" s="36">
        <v>2839.4700000000003</v>
      </c>
      <c r="E94" s="9">
        <v>2339.31</v>
      </c>
      <c r="F94" s="9">
        <v>500.15000000000003</v>
      </c>
      <c r="G94" s="9">
        <v>2839.4700000000003</v>
      </c>
      <c r="H94" s="10">
        <f t="shared" si="8"/>
        <v>0</v>
      </c>
      <c r="I94" s="10">
        <f t="shared" si="8"/>
        <v>0</v>
      </c>
      <c r="J94" s="10">
        <f t="shared" si="8"/>
        <v>0</v>
      </c>
      <c r="K94" s="14">
        <f>[1]Оплата!BC93</f>
        <v>-5296.4238000000005</v>
      </c>
      <c r="L94" s="14">
        <f>[1]Оплата!AA93</f>
        <v>0</v>
      </c>
      <c r="M94" s="14">
        <f>H94*M$5</f>
        <v>0</v>
      </c>
      <c r="N94" s="14">
        <f>I94*N$5</f>
        <v>0</v>
      </c>
      <c r="O94" s="12">
        <f t="shared" si="9"/>
        <v>0</v>
      </c>
      <c r="P94" s="12"/>
      <c r="Q94" s="14">
        <f>K94-O94+L94+P94</f>
        <v>-5296.4238000000005</v>
      </c>
      <c r="R94" s="14" t="str">
        <f t="shared" si="10"/>
        <v xml:space="preserve">№077 </v>
      </c>
    </row>
    <row r="95" spans="1:18">
      <c r="A95" s="38" t="s">
        <v>83</v>
      </c>
      <c r="B95" s="39">
        <v>6183.62</v>
      </c>
      <c r="C95" s="39">
        <v>16218.140000000001</v>
      </c>
      <c r="D95" s="39">
        <v>22401.850000000002</v>
      </c>
      <c r="E95" s="40">
        <v>6358.71</v>
      </c>
      <c r="F95" s="40">
        <v>16328.960000000001</v>
      </c>
      <c r="G95" s="40">
        <v>22687.760000000002</v>
      </c>
      <c r="H95" s="40">
        <f t="shared" si="8"/>
        <v>175.09000000000015</v>
      </c>
      <c r="I95" s="40">
        <f t="shared" si="8"/>
        <v>110.81999999999971</v>
      </c>
      <c r="J95" s="40">
        <f t="shared" si="8"/>
        <v>285.90999999999985</v>
      </c>
      <c r="K95" s="41">
        <f>[1]Оплата!BC94</f>
        <v>-8281.4308000000019</v>
      </c>
      <c r="L95" s="41">
        <f>[1]Оплата!AA94</f>
        <v>0</v>
      </c>
      <c r="M95" s="41">
        <f>H95*M$5</f>
        <v>1082.0562000000009</v>
      </c>
      <c r="N95" s="41">
        <f>I95*N$5</f>
        <v>253.77779999999933</v>
      </c>
      <c r="O95" s="38">
        <f t="shared" si="9"/>
        <v>1335.8340000000003</v>
      </c>
      <c r="P95" s="38"/>
      <c r="Q95" s="41">
        <f>K95-O95+L95+P95</f>
        <v>-9617.2648000000027</v>
      </c>
      <c r="R95" s="41" t="str">
        <f t="shared" si="10"/>
        <v xml:space="preserve">№078 </v>
      </c>
    </row>
    <row r="96" spans="1:18">
      <c r="A96" s="12" t="s">
        <v>84</v>
      </c>
      <c r="B96" s="36">
        <v>1173.76</v>
      </c>
      <c r="C96" s="36">
        <v>183.02</v>
      </c>
      <c r="D96" s="36">
        <v>1356.79</v>
      </c>
      <c r="E96" s="9">
        <v>1211.69</v>
      </c>
      <c r="F96" s="9">
        <v>197.1</v>
      </c>
      <c r="G96" s="9">
        <v>1408.8</v>
      </c>
      <c r="H96" s="10">
        <f t="shared" si="8"/>
        <v>37.930000000000064</v>
      </c>
      <c r="I96" s="10">
        <f t="shared" si="8"/>
        <v>14.079999999999984</v>
      </c>
      <c r="J96" s="10">
        <f t="shared" si="8"/>
        <v>52.009999999999991</v>
      </c>
      <c r="K96" s="14">
        <f>[1]Оплата!BC95</f>
        <v>8855.5138000000006</v>
      </c>
      <c r="L96" s="14">
        <f>[1]Оплата!AA95</f>
        <v>0</v>
      </c>
      <c r="M96" s="14">
        <f>H96*M$5</f>
        <v>234.40740000000039</v>
      </c>
      <c r="N96" s="14">
        <f>I96*N$5</f>
        <v>32.243199999999966</v>
      </c>
      <c r="O96" s="12">
        <f t="shared" si="9"/>
        <v>266.65060000000034</v>
      </c>
      <c r="P96" s="12"/>
      <c r="Q96" s="14">
        <f>K96-O96+L96+P96</f>
        <v>8588.8631999999998</v>
      </c>
      <c r="R96" s="14" t="str">
        <f t="shared" si="10"/>
        <v xml:space="preserve">№079 </v>
      </c>
    </row>
    <row r="97" spans="1:18">
      <c r="A97" s="38" t="s">
        <v>85</v>
      </c>
      <c r="B97" s="39">
        <v>2437.4700000000003</v>
      </c>
      <c r="C97" s="39">
        <v>1459.1100000000001</v>
      </c>
      <c r="D97" s="39">
        <v>3896.64</v>
      </c>
      <c r="E97" s="40">
        <v>2611.84</v>
      </c>
      <c r="F97" s="40">
        <v>1552.18</v>
      </c>
      <c r="G97" s="40">
        <v>4164.0600000000004</v>
      </c>
      <c r="H97" s="40">
        <f t="shared" si="8"/>
        <v>174.36999999999989</v>
      </c>
      <c r="I97" s="40">
        <f t="shared" si="8"/>
        <v>93.069999999999936</v>
      </c>
      <c r="J97" s="40">
        <f t="shared" si="8"/>
        <v>267.42000000000053</v>
      </c>
      <c r="K97" s="41">
        <f>[1]Оплата!BC96</f>
        <v>24.698399999998969</v>
      </c>
      <c r="L97" s="41">
        <f>[1]Оплата!AA96</f>
        <v>0</v>
      </c>
      <c r="M97" s="41">
        <f>H97*M$5</f>
        <v>1077.6065999999994</v>
      </c>
      <c r="N97" s="41">
        <f>I97*N$5</f>
        <v>213.13029999999986</v>
      </c>
      <c r="O97" s="38">
        <f t="shared" si="9"/>
        <v>1290.7368999999992</v>
      </c>
      <c r="P97" s="38"/>
      <c r="Q97" s="41">
        <f>K97-O97+L97+P97</f>
        <v>-1266.0385000000001</v>
      </c>
      <c r="R97" s="41" t="str">
        <f t="shared" si="10"/>
        <v xml:space="preserve">№080 </v>
      </c>
    </row>
    <row r="98" spans="1:18">
      <c r="A98" s="12" t="s">
        <v>86</v>
      </c>
      <c r="B98" s="36">
        <v>1096.28</v>
      </c>
      <c r="C98" s="36">
        <v>655.23</v>
      </c>
      <c r="D98" s="36">
        <v>1751.51</v>
      </c>
      <c r="E98" s="9">
        <v>1144.1000000000001</v>
      </c>
      <c r="F98" s="9">
        <v>703.93000000000006</v>
      </c>
      <c r="G98" s="9">
        <v>1848.04</v>
      </c>
      <c r="H98" s="10">
        <f t="shared" si="8"/>
        <v>47.820000000000164</v>
      </c>
      <c r="I98" s="10">
        <f t="shared" si="8"/>
        <v>48.700000000000045</v>
      </c>
      <c r="J98" s="10">
        <f t="shared" si="8"/>
        <v>96.529999999999973</v>
      </c>
      <c r="K98" s="14">
        <f>[1]Оплата!BC97</f>
        <v>-1216.5953999999995</v>
      </c>
      <c r="L98" s="14">
        <f>[1]Оплата!AA97</f>
        <v>1217</v>
      </c>
      <c r="M98" s="14">
        <f>H98*M$5</f>
        <v>295.52760000000097</v>
      </c>
      <c r="N98" s="14">
        <f>I98*N$5</f>
        <v>111.52300000000011</v>
      </c>
      <c r="O98" s="12">
        <f t="shared" si="9"/>
        <v>407.05060000000105</v>
      </c>
      <c r="P98" s="12"/>
      <c r="Q98" s="14">
        <f>K98-O98+L98+P98</f>
        <v>-406.64600000000064</v>
      </c>
      <c r="R98" s="14" t="str">
        <f t="shared" si="10"/>
        <v xml:space="preserve">№081 </v>
      </c>
    </row>
    <row r="99" spans="1:18">
      <c r="A99" s="38" t="s">
        <v>280</v>
      </c>
      <c r="B99" s="39">
        <v>352.12</v>
      </c>
      <c r="C99" s="39">
        <v>169.19</v>
      </c>
      <c r="D99" s="39">
        <v>521.31000000000006</v>
      </c>
      <c r="E99" s="40">
        <v>353.09000000000003</v>
      </c>
      <c r="F99" s="40">
        <v>169.20000000000002</v>
      </c>
      <c r="G99" s="40">
        <v>522.29</v>
      </c>
      <c r="H99" s="40">
        <f t="shared" si="8"/>
        <v>0.97000000000002728</v>
      </c>
      <c r="I99" s="40">
        <f t="shared" si="8"/>
        <v>1.0000000000019327E-2</v>
      </c>
      <c r="J99" s="40">
        <f t="shared" si="8"/>
        <v>0.9799999999999045</v>
      </c>
      <c r="K99" s="41">
        <f>[1]Оплата!BC98</f>
        <v>-280.73809999999736</v>
      </c>
      <c r="L99" s="41">
        <f>[1]Оплата!AA98</f>
        <v>0</v>
      </c>
      <c r="M99" s="41">
        <f>H99*M$5</f>
        <v>5.994600000000168</v>
      </c>
      <c r="N99" s="41">
        <f>I99*N$5</f>
        <v>2.290000000004426E-2</v>
      </c>
      <c r="O99" s="38">
        <f t="shared" si="9"/>
        <v>6.0175000000002123</v>
      </c>
      <c r="P99" s="38"/>
      <c r="Q99" s="41">
        <f>K99-O99+L99+P99</f>
        <v>-286.75559999999757</v>
      </c>
      <c r="R99" s="41" t="str">
        <f t="shared" si="10"/>
        <v xml:space="preserve">№082/1 </v>
      </c>
    </row>
    <row r="100" spans="1:18">
      <c r="A100" s="12" t="s">
        <v>281</v>
      </c>
      <c r="B100" s="36">
        <v>7525.45</v>
      </c>
      <c r="C100" s="36">
        <v>2557.4900000000002</v>
      </c>
      <c r="D100" s="36">
        <v>10082.950000000001</v>
      </c>
      <c r="E100" s="9">
        <v>7814.84</v>
      </c>
      <c r="F100" s="9">
        <v>2631.33</v>
      </c>
      <c r="G100" s="9">
        <v>10446.17</v>
      </c>
      <c r="H100" s="10">
        <f>E100-B100</f>
        <v>289.39000000000033</v>
      </c>
      <c r="I100" s="10">
        <f>F100-C100</f>
        <v>73.839999999999691</v>
      </c>
      <c r="J100" s="10">
        <f>G100-D100</f>
        <v>363.21999999999935</v>
      </c>
      <c r="K100" s="14">
        <f>[1]Оплата!BC99</f>
        <v>-533.85139999999797</v>
      </c>
      <c r="L100" s="14">
        <f>[1]Оплата!AA99</f>
        <v>0</v>
      </c>
      <c r="M100" s="14">
        <f>H100*M$5</f>
        <v>1788.4302000000018</v>
      </c>
      <c r="N100" s="14">
        <f>I100*N$5</f>
        <v>169.0935999999993</v>
      </c>
      <c r="O100" s="12">
        <f>SUM(M100:N100)</f>
        <v>1957.5238000000011</v>
      </c>
      <c r="P100" s="12"/>
      <c r="Q100" s="14">
        <f>K100-O100+L100+P100</f>
        <v>-2491.375199999999</v>
      </c>
      <c r="R100" s="14" t="str">
        <f t="shared" si="10"/>
        <v>№082/2</v>
      </c>
    </row>
    <row r="101" spans="1:18">
      <c r="A101" s="38" t="s">
        <v>87</v>
      </c>
      <c r="B101" s="39">
        <v>572.9</v>
      </c>
      <c r="C101" s="39">
        <v>235.88</v>
      </c>
      <c r="D101" s="39">
        <v>808.79</v>
      </c>
      <c r="E101" s="40">
        <v>587.85</v>
      </c>
      <c r="F101" s="40">
        <v>242</v>
      </c>
      <c r="G101" s="40">
        <v>829.87</v>
      </c>
      <c r="H101" s="40">
        <f t="shared" si="8"/>
        <v>14.950000000000045</v>
      </c>
      <c r="I101" s="40">
        <f t="shared" si="8"/>
        <v>6.1200000000000045</v>
      </c>
      <c r="J101" s="40">
        <f t="shared" si="8"/>
        <v>21.080000000000041</v>
      </c>
      <c r="K101" s="41">
        <f>[1]Оплата!BC100</f>
        <v>39.997000000000114</v>
      </c>
      <c r="L101" s="41">
        <f>[1]Оплата!AA100</f>
        <v>0</v>
      </c>
      <c r="M101" s="41">
        <f>H101*M$5</f>
        <v>92.391000000000275</v>
      </c>
      <c r="N101" s="41">
        <f>I101*N$5</f>
        <v>14.01480000000001</v>
      </c>
      <c r="O101" s="38">
        <f t="shared" si="9"/>
        <v>106.40580000000028</v>
      </c>
      <c r="P101" s="38"/>
      <c r="Q101" s="41">
        <f>K101-O101+L101+P101</f>
        <v>-66.40880000000017</v>
      </c>
      <c r="R101" s="41" t="str">
        <f t="shared" si="10"/>
        <v xml:space="preserve">№083 </v>
      </c>
    </row>
    <row r="102" spans="1:18">
      <c r="A102" s="12" t="s">
        <v>279</v>
      </c>
      <c r="E102" s="9"/>
      <c r="F102" s="9"/>
      <c r="G102" s="9"/>
      <c r="H102" s="10"/>
      <c r="I102" s="10"/>
      <c r="J102" s="10"/>
      <c r="K102" s="14">
        <f>[1]Оплата!BC101</f>
        <v>-9.0138000000000016</v>
      </c>
      <c r="L102" s="14">
        <f>[1]Оплата!AA101</f>
        <v>0</v>
      </c>
      <c r="M102" s="14">
        <f>H102*M$5</f>
        <v>0</v>
      </c>
      <c r="N102" s="14">
        <f>I102*N$5</f>
        <v>0</v>
      </c>
      <c r="O102" s="12">
        <f t="shared" si="9"/>
        <v>0</v>
      </c>
      <c r="P102" s="12"/>
      <c r="Q102" s="14">
        <f>K102-O102+L102+P102</f>
        <v>-9.0138000000000016</v>
      </c>
      <c r="R102" s="14" t="str">
        <f t="shared" si="10"/>
        <v>№084 снят</v>
      </c>
    </row>
    <row r="103" spans="1:18">
      <c r="A103" s="38" t="s">
        <v>88</v>
      </c>
      <c r="B103" s="39">
        <v>3224.36</v>
      </c>
      <c r="C103" s="39">
        <v>1286.19</v>
      </c>
      <c r="D103" s="39">
        <v>4510.5600000000004</v>
      </c>
      <c r="E103" s="40">
        <v>3303.03</v>
      </c>
      <c r="F103" s="40">
        <v>1329.1000000000001</v>
      </c>
      <c r="G103" s="40">
        <v>4632.1400000000003</v>
      </c>
      <c r="H103" s="40">
        <f t="shared" si="8"/>
        <v>78.670000000000073</v>
      </c>
      <c r="I103" s="40">
        <f t="shared" si="8"/>
        <v>42.910000000000082</v>
      </c>
      <c r="J103" s="40">
        <f t="shared" si="8"/>
        <v>121.57999999999993</v>
      </c>
      <c r="K103" s="41">
        <f>[1]Оплата!BC102</f>
        <v>-1702.2951000000005</v>
      </c>
      <c r="L103" s="41">
        <f>[1]Оплата!AA102</f>
        <v>0</v>
      </c>
      <c r="M103" s="41">
        <f>H103*M$5</f>
        <v>486.18060000000042</v>
      </c>
      <c r="N103" s="41">
        <f>I103*N$5</f>
        <v>98.263900000000191</v>
      </c>
      <c r="O103" s="38">
        <f t="shared" si="9"/>
        <v>584.44450000000063</v>
      </c>
      <c r="P103" s="38"/>
      <c r="Q103" s="41">
        <f>K103-O103+L103+P103</f>
        <v>-2286.7396000000012</v>
      </c>
      <c r="R103" s="41" t="str">
        <f t="shared" si="10"/>
        <v xml:space="preserve">№085 </v>
      </c>
    </row>
    <row r="104" spans="1:18">
      <c r="A104" s="12" t="s">
        <v>89</v>
      </c>
      <c r="B104" s="36">
        <v>11509.460000000001</v>
      </c>
      <c r="C104" s="36">
        <v>5510.02</v>
      </c>
      <c r="D104" s="36">
        <v>17020.330000000002</v>
      </c>
      <c r="E104" s="9">
        <v>11789.460000000001</v>
      </c>
      <c r="F104" s="9">
        <v>5590.4000000000005</v>
      </c>
      <c r="G104" s="9">
        <v>17380.71</v>
      </c>
      <c r="H104" s="10">
        <f t="shared" si="8"/>
        <v>280</v>
      </c>
      <c r="I104" s="10">
        <f t="shared" si="8"/>
        <v>80.380000000000109</v>
      </c>
      <c r="J104" s="10">
        <f t="shared" si="8"/>
        <v>360.37999999999738</v>
      </c>
      <c r="K104" s="14">
        <f>[1]Оплата!BC103</f>
        <v>-727.19090000000404</v>
      </c>
      <c r="L104" s="14">
        <f>[1]Оплата!AA103</f>
        <v>750</v>
      </c>
      <c r="M104" s="14">
        <f>H104*M$5</f>
        <v>1730.3999999999999</v>
      </c>
      <c r="N104" s="14">
        <f>I104*N$5</f>
        <v>184.07020000000026</v>
      </c>
      <c r="O104" s="12">
        <f t="shared" si="9"/>
        <v>1914.4702000000002</v>
      </c>
      <c r="P104" s="12"/>
      <c r="Q104" s="14">
        <f>K104-O104+L104+P104</f>
        <v>-1891.6611000000044</v>
      </c>
      <c r="R104" s="14" t="str">
        <f t="shared" si="10"/>
        <v xml:space="preserve">№086 </v>
      </c>
    </row>
    <row r="105" spans="1:18">
      <c r="A105" s="38" t="s">
        <v>90</v>
      </c>
      <c r="B105" s="39">
        <v>23416.7</v>
      </c>
      <c r="C105" s="39">
        <v>14972.58</v>
      </c>
      <c r="D105" s="39">
        <v>38389.300000000003</v>
      </c>
      <c r="E105" s="40">
        <v>23669.05</v>
      </c>
      <c r="F105" s="40">
        <v>15164.29</v>
      </c>
      <c r="G105" s="40">
        <v>38833.360000000001</v>
      </c>
      <c r="H105" s="40">
        <f t="shared" si="8"/>
        <v>252.34999999999854</v>
      </c>
      <c r="I105" s="40">
        <f t="shared" si="8"/>
        <v>191.71000000000095</v>
      </c>
      <c r="J105" s="40">
        <f t="shared" si="8"/>
        <v>444.05999999999767</v>
      </c>
      <c r="K105" s="41">
        <f>[1]Оплата!BC104</f>
        <v>-4164.6202999999969</v>
      </c>
      <c r="L105" s="41">
        <f>[1]Оплата!AA104</f>
        <v>3000</v>
      </c>
      <c r="M105" s="41">
        <f>H105*M$5</f>
        <v>1559.522999999991</v>
      </c>
      <c r="N105" s="41">
        <f>I105*N$5</f>
        <v>439.01590000000215</v>
      </c>
      <c r="O105" s="38">
        <f t="shared" si="9"/>
        <v>1998.5388999999932</v>
      </c>
      <c r="P105" s="38"/>
      <c r="Q105" s="41">
        <f>K105-O105+L105+P105</f>
        <v>-3163.1591999999901</v>
      </c>
      <c r="R105" s="41" t="str">
        <f t="shared" si="10"/>
        <v xml:space="preserve">№087 </v>
      </c>
    </row>
    <row r="106" spans="1:18">
      <c r="A106" s="12" t="s">
        <v>91</v>
      </c>
      <c r="B106" s="36">
        <v>246.65</v>
      </c>
      <c r="C106" s="36">
        <v>2914.77</v>
      </c>
      <c r="D106" s="36">
        <v>3161.5</v>
      </c>
      <c r="E106" s="9">
        <v>253.42000000000002</v>
      </c>
      <c r="F106" s="9">
        <v>2917.5</v>
      </c>
      <c r="G106" s="9">
        <v>3171.01</v>
      </c>
      <c r="H106" s="10">
        <f t="shared" si="8"/>
        <v>6.7700000000000102</v>
      </c>
      <c r="I106" s="10">
        <f t="shared" si="8"/>
        <v>2.7300000000000182</v>
      </c>
      <c r="J106" s="10">
        <f t="shared" si="8"/>
        <v>9.5100000000002183</v>
      </c>
      <c r="K106" s="14">
        <f>[1]Оплата!BC105</f>
        <v>166.35729999999967</v>
      </c>
      <c r="L106" s="14">
        <f>[1]Оплата!AA105</f>
        <v>0</v>
      </c>
      <c r="M106" s="14">
        <f>H106*M$5</f>
        <v>41.838600000000064</v>
      </c>
      <c r="N106" s="14">
        <f>I106*N$5</f>
        <v>6.2517000000000413</v>
      </c>
      <c r="O106" s="12">
        <f t="shared" si="9"/>
        <v>48.090300000000106</v>
      </c>
      <c r="P106" s="12"/>
      <c r="Q106" s="14">
        <f>K106-O106+L106+P106</f>
        <v>118.26699999999957</v>
      </c>
      <c r="R106" s="14" t="str">
        <f t="shared" si="10"/>
        <v xml:space="preserve">№088 </v>
      </c>
    </row>
    <row r="107" spans="1:18">
      <c r="A107" s="38" t="s">
        <v>92</v>
      </c>
      <c r="B107" s="39">
        <v>3919.9</v>
      </c>
      <c r="C107" s="39">
        <v>1256.24</v>
      </c>
      <c r="D107" s="39">
        <v>5176.1500000000005</v>
      </c>
      <c r="E107" s="40">
        <v>4162.5200000000004</v>
      </c>
      <c r="F107" s="40">
        <v>1359.73</v>
      </c>
      <c r="G107" s="40">
        <v>5522.26</v>
      </c>
      <c r="H107" s="40">
        <f t="shared" si="8"/>
        <v>242.62000000000035</v>
      </c>
      <c r="I107" s="40">
        <f t="shared" si="8"/>
        <v>103.49000000000001</v>
      </c>
      <c r="J107" s="40">
        <f t="shared" si="8"/>
        <v>346.10999999999967</v>
      </c>
      <c r="K107" s="41">
        <f>[1]Оплата!BC106</f>
        <v>1446.5273000000002</v>
      </c>
      <c r="L107" s="41">
        <f>[1]Оплата!AA106</f>
        <v>0</v>
      </c>
      <c r="M107" s="41">
        <f>H107*M$5</f>
        <v>1499.391600000002</v>
      </c>
      <c r="N107" s="41">
        <f>I107*N$5</f>
        <v>236.99210000000002</v>
      </c>
      <c r="O107" s="38">
        <f t="shared" si="9"/>
        <v>1736.3837000000019</v>
      </c>
      <c r="P107" s="38"/>
      <c r="Q107" s="41">
        <f>K107-O107+L107+P107</f>
        <v>-289.85640000000171</v>
      </c>
      <c r="R107" s="41" t="str">
        <f t="shared" si="10"/>
        <v xml:space="preserve">№089 </v>
      </c>
    </row>
    <row r="108" spans="1:18">
      <c r="A108" s="12" t="s">
        <v>93</v>
      </c>
      <c r="B108" s="36">
        <v>1593.3500000000001</v>
      </c>
      <c r="C108" s="36">
        <v>785.30000000000007</v>
      </c>
      <c r="D108" s="36">
        <v>2378.7600000000002</v>
      </c>
      <c r="E108" s="9">
        <v>1932.89</v>
      </c>
      <c r="F108" s="9">
        <v>962.84</v>
      </c>
      <c r="G108" s="9">
        <v>2895.84</v>
      </c>
      <c r="H108" s="10">
        <f t="shared" si="8"/>
        <v>339.53999999999996</v>
      </c>
      <c r="I108" s="10">
        <f t="shared" si="8"/>
        <v>177.53999999999996</v>
      </c>
      <c r="J108" s="10">
        <f t="shared" si="8"/>
        <v>517.07999999999993</v>
      </c>
      <c r="K108" s="14">
        <f>[1]Оплата!BC107</f>
        <v>-249.47399999999908</v>
      </c>
      <c r="L108" s="14">
        <f>[1]Оплата!AA107</f>
        <v>0</v>
      </c>
      <c r="M108" s="14">
        <f>H108*M$5</f>
        <v>2098.3571999999995</v>
      </c>
      <c r="N108" s="14">
        <f>I108*N$5</f>
        <v>406.56659999999994</v>
      </c>
      <c r="O108" s="12">
        <f t="shared" ref="O108" si="11">SUM(M108:N108)</f>
        <v>2504.9237999999996</v>
      </c>
      <c r="P108" s="12"/>
      <c r="Q108" s="14">
        <f>K108-O108+L108+P108</f>
        <v>-2754.3977999999988</v>
      </c>
      <c r="R108" s="14" t="str">
        <f t="shared" si="10"/>
        <v xml:space="preserve">№090 </v>
      </c>
    </row>
    <row r="109" spans="1:18">
      <c r="A109" s="38" t="s">
        <v>94</v>
      </c>
      <c r="B109" s="39">
        <v>9659.8700000000008</v>
      </c>
      <c r="C109" s="39">
        <v>4383.84</v>
      </c>
      <c r="D109" s="39">
        <v>14043.720000000001</v>
      </c>
      <c r="E109" s="40">
        <v>9989.75</v>
      </c>
      <c r="F109" s="40">
        <v>4542.78</v>
      </c>
      <c r="G109" s="40">
        <v>14532.54</v>
      </c>
      <c r="H109" s="40">
        <f t="shared" si="8"/>
        <v>329.8799999999992</v>
      </c>
      <c r="I109" s="40">
        <f t="shared" si="8"/>
        <v>158.9399999999996</v>
      </c>
      <c r="J109" s="40">
        <f t="shared" si="8"/>
        <v>488.81999999999971</v>
      </c>
      <c r="K109" s="41">
        <f>[1]Оплата!BC108</f>
        <v>-2305.5729000000033</v>
      </c>
      <c r="L109" s="41">
        <f>[1]Оплата!AA108</f>
        <v>0</v>
      </c>
      <c r="M109" s="41">
        <f>H109*M$5</f>
        <v>2038.658399999995</v>
      </c>
      <c r="N109" s="41">
        <f>I109*N$5</f>
        <v>363.97259999999909</v>
      </c>
      <c r="O109" s="38">
        <f t="shared" si="9"/>
        <v>2402.6309999999939</v>
      </c>
      <c r="P109" s="38"/>
      <c r="Q109" s="41">
        <f>K109-O109+L109+P109</f>
        <v>-4708.2038999999968</v>
      </c>
      <c r="R109" s="41" t="str">
        <f t="shared" si="10"/>
        <v xml:space="preserve">№091 </v>
      </c>
    </row>
    <row r="110" spans="1:18">
      <c r="A110" s="12" t="s">
        <v>95</v>
      </c>
      <c r="B110" s="36">
        <v>44065.950000000004</v>
      </c>
      <c r="C110" s="36">
        <v>22457.21</v>
      </c>
      <c r="D110" s="36">
        <v>66523.180000000008</v>
      </c>
      <c r="E110" s="9">
        <v>45211.07</v>
      </c>
      <c r="F110" s="9">
        <v>22983.77</v>
      </c>
      <c r="G110" s="9">
        <v>68194.86</v>
      </c>
      <c r="H110" s="10">
        <f t="shared" si="8"/>
        <v>1145.1199999999953</v>
      </c>
      <c r="I110" s="10">
        <f t="shared" si="8"/>
        <v>526.56000000000131</v>
      </c>
      <c r="J110" s="10">
        <f t="shared" si="8"/>
        <v>1671.679999999993</v>
      </c>
      <c r="K110" s="14">
        <f>[1]Оплата!BC109</f>
        <v>-7817.2593000000261</v>
      </c>
      <c r="L110" s="14">
        <f>[1]Оплата!AA109</f>
        <v>0</v>
      </c>
      <c r="M110" s="14">
        <f>H110*M$5</f>
        <v>7076.8415999999706</v>
      </c>
      <c r="N110" s="14">
        <f>I110*N$5</f>
        <v>1205.822400000003</v>
      </c>
      <c r="O110" s="12">
        <f t="shared" si="9"/>
        <v>8282.6639999999734</v>
      </c>
      <c r="P110" s="12"/>
      <c r="Q110" s="14">
        <f>K110-O110+L110+P110</f>
        <v>-16099.923299999999</v>
      </c>
      <c r="R110" s="14" t="str">
        <f t="shared" si="10"/>
        <v xml:space="preserve">№092 </v>
      </c>
    </row>
    <row r="111" spans="1:18">
      <c r="A111" s="38" t="s">
        <v>96</v>
      </c>
      <c r="B111" s="39">
        <v>28575.57</v>
      </c>
      <c r="C111" s="39">
        <v>9100.5500000000011</v>
      </c>
      <c r="D111" s="39">
        <v>37676.120000000003</v>
      </c>
      <c r="E111" s="40">
        <v>29460.31</v>
      </c>
      <c r="F111" s="40">
        <v>9382.25</v>
      </c>
      <c r="G111" s="40">
        <v>38842.559999999998</v>
      </c>
      <c r="H111" s="40">
        <f t="shared" si="8"/>
        <v>884.7400000000016</v>
      </c>
      <c r="I111" s="40">
        <f t="shared" si="8"/>
        <v>281.69999999999891</v>
      </c>
      <c r="J111" s="40">
        <f t="shared" si="8"/>
        <v>1166.4399999999951</v>
      </c>
      <c r="K111" s="41">
        <f>[1]Оплата!BC110</f>
        <v>-6595.3209000000134</v>
      </c>
      <c r="L111" s="41">
        <f>[1]Оплата!AA110</f>
        <v>0</v>
      </c>
      <c r="M111" s="41">
        <f>H111*M$5</f>
        <v>5467.6932000000097</v>
      </c>
      <c r="N111" s="41">
        <f>I111*N$5</f>
        <v>645.09299999999746</v>
      </c>
      <c r="O111" s="38">
        <f t="shared" si="9"/>
        <v>6112.7862000000068</v>
      </c>
      <c r="P111" s="38"/>
      <c r="Q111" s="41">
        <f>K111-O111+L111+P111</f>
        <v>-12708.107100000019</v>
      </c>
      <c r="R111" s="41" t="str">
        <f t="shared" si="10"/>
        <v xml:space="preserve">№093 </v>
      </c>
    </row>
    <row r="112" spans="1:18">
      <c r="A112" s="12" t="s">
        <v>97</v>
      </c>
      <c r="B112" s="36">
        <v>512.43000000000006</v>
      </c>
      <c r="C112" s="36">
        <v>71.820000000000007</v>
      </c>
      <c r="D112" s="36">
        <v>584.26</v>
      </c>
      <c r="E112" s="9">
        <v>561.86</v>
      </c>
      <c r="F112" s="9">
        <v>75.78</v>
      </c>
      <c r="G112" s="9">
        <v>637.65</v>
      </c>
      <c r="H112" s="10">
        <f>E112-B112</f>
        <v>49.42999999999995</v>
      </c>
      <c r="I112" s="10">
        <f>F112-C112</f>
        <v>3.9599999999999937</v>
      </c>
      <c r="J112" s="10">
        <f>G112-D112</f>
        <v>53.389999999999986</v>
      </c>
      <c r="K112" s="14">
        <f>[1]Оплата!BC111</f>
        <v>-90.579700000000358</v>
      </c>
      <c r="L112" s="14">
        <f>[1]Оплата!AA111</f>
        <v>0</v>
      </c>
      <c r="M112" s="14">
        <f>H112*M$5</f>
        <v>305.4773999999997</v>
      </c>
      <c r="N112" s="14">
        <f>I112*N$5</f>
        <v>9.0683999999999862</v>
      </c>
      <c r="O112" s="12">
        <f t="shared" si="9"/>
        <v>314.5457999999997</v>
      </c>
      <c r="P112" s="12"/>
      <c r="Q112" s="14">
        <f>K112-O112+L112+P112</f>
        <v>-405.12550000000005</v>
      </c>
      <c r="R112" s="14" t="str">
        <f t="shared" si="10"/>
        <v xml:space="preserve">№094 </v>
      </c>
    </row>
    <row r="113" spans="1:18">
      <c r="A113" s="38" t="s">
        <v>98</v>
      </c>
      <c r="B113" s="39">
        <v>2958.5</v>
      </c>
      <c r="C113" s="39">
        <v>1107.92</v>
      </c>
      <c r="D113" s="39">
        <v>4066.4300000000003</v>
      </c>
      <c r="E113" s="40">
        <v>3135.19</v>
      </c>
      <c r="F113" s="40">
        <v>1159.21</v>
      </c>
      <c r="G113" s="40">
        <v>4294.41</v>
      </c>
      <c r="H113" s="40">
        <f t="shared" si="8"/>
        <v>176.69000000000005</v>
      </c>
      <c r="I113" s="40">
        <f t="shared" si="8"/>
        <v>51.289999999999964</v>
      </c>
      <c r="J113" s="40">
        <f t="shared" si="8"/>
        <v>227.97999999999956</v>
      </c>
      <c r="K113" s="41">
        <f>[1]Оплата!BC112</f>
        <v>-469.91379999999918</v>
      </c>
      <c r="L113" s="41">
        <f>[1]Оплата!AA112</f>
        <v>0</v>
      </c>
      <c r="M113" s="41">
        <f>H113*M$5</f>
        <v>1091.9442000000004</v>
      </c>
      <c r="N113" s="41">
        <f>I113*N$5</f>
        <v>117.45409999999991</v>
      </c>
      <c r="O113" s="38">
        <f t="shared" si="9"/>
        <v>1209.3983000000003</v>
      </c>
      <c r="P113" s="38"/>
      <c r="Q113" s="41">
        <f>K113-O113+L113+P113</f>
        <v>-1679.3120999999994</v>
      </c>
      <c r="R113" s="41" t="str">
        <f t="shared" si="10"/>
        <v xml:space="preserve">№095 </v>
      </c>
    </row>
    <row r="114" spans="1:18">
      <c r="A114" s="12" t="s">
        <v>99</v>
      </c>
      <c r="B114" s="36">
        <v>2257.77</v>
      </c>
      <c r="C114" s="36">
        <v>312.11</v>
      </c>
      <c r="D114" s="36">
        <v>2569.89</v>
      </c>
      <c r="E114" s="9">
        <v>2258.62</v>
      </c>
      <c r="F114" s="9">
        <v>312.11</v>
      </c>
      <c r="G114" s="9">
        <v>2570.75</v>
      </c>
      <c r="H114" s="10">
        <f t="shared" si="8"/>
        <v>0.84999999999990905</v>
      </c>
      <c r="I114" s="10">
        <f t="shared" si="8"/>
        <v>0</v>
      </c>
      <c r="J114" s="10">
        <f t="shared" si="8"/>
        <v>0.86000000000012733</v>
      </c>
      <c r="K114" s="14">
        <f>[1]Оплата!BC113</f>
        <v>17.048800000000938</v>
      </c>
      <c r="L114" s="14">
        <f>[1]Оплата!AA113</f>
        <v>0</v>
      </c>
      <c r="M114" s="14">
        <f>H114*M$5</f>
        <v>5.2529999999994379</v>
      </c>
      <c r="N114" s="14">
        <f>I114*N$5</f>
        <v>0</v>
      </c>
      <c r="O114" s="12">
        <f t="shared" si="9"/>
        <v>5.2529999999994379</v>
      </c>
      <c r="P114" s="12"/>
      <c r="Q114" s="14">
        <f>K114-O114+L114+P114</f>
        <v>11.795800000001499</v>
      </c>
      <c r="R114" s="14" t="str">
        <f t="shared" si="10"/>
        <v xml:space="preserve">№096 </v>
      </c>
    </row>
    <row r="115" spans="1:18">
      <c r="A115" s="38" t="s">
        <v>100</v>
      </c>
      <c r="B115" s="39">
        <v>473.61</v>
      </c>
      <c r="C115" s="39">
        <v>186.95000000000002</v>
      </c>
      <c r="D115" s="39">
        <v>660.56000000000006</v>
      </c>
      <c r="E115" s="40"/>
      <c r="F115" s="40"/>
      <c r="G115" s="40">
        <v>6605.7300000000005</v>
      </c>
      <c r="H115" s="40"/>
      <c r="I115" s="40"/>
      <c r="J115" s="40"/>
      <c r="K115" s="41">
        <f>[1]Оплата!BC114</f>
        <v>39.124700000000075</v>
      </c>
      <c r="L115" s="41">
        <f>[1]Оплата!AA114</f>
        <v>0</v>
      </c>
      <c r="M115" s="41">
        <f>H115*M$5</f>
        <v>0</v>
      </c>
      <c r="N115" s="41">
        <f>I115*N$5</f>
        <v>0</v>
      </c>
      <c r="O115" s="38">
        <f t="shared" si="9"/>
        <v>0</v>
      </c>
      <c r="P115" s="38"/>
      <c r="Q115" s="41">
        <f>K115-O115+L115+P115</f>
        <v>39.124700000000075</v>
      </c>
      <c r="R115" s="41" t="str">
        <f t="shared" si="10"/>
        <v xml:space="preserve">№097 </v>
      </c>
    </row>
    <row r="116" spans="1:18">
      <c r="A116" s="12" t="s">
        <v>101</v>
      </c>
      <c r="B116" s="36">
        <v>882.46</v>
      </c>
      <c r="C116" s="36">
        <v>173.24</v>
      </c>
      <c r="D116" s="36">
        <v>1055.71</v>
      </c>
      <c r="E116" s="9">
        <v>897.25</v>
      </c>
      <c r="F116" s="9">
        <v>178.34</v>
      </c>
      <c r="G116" s="9">
        <v>1075.5999999999999</v>
      </c>
      <c r="H116" s="10">
        <f t="shared" si="8"/>
        <v>14.789999999999964</v>
      </c>
      <c r="I116" s="10">
        <f t="shared" si="8"/>
        <v>5.0999999999999943</v>
      </c>
      <c r="J116" s="10">
        <f t="shared" si="8"/>
        <v>19.889999999999873</v>
      </c>
      <c r="K116" s="14">
        <f>[1]Оплата!BC115</f>
        <v>-6.2863000000001108</v>
      </c>
      <c r="L116" s="14">
        <f>[1]Оплата!AA115</f>
        <v>0</v>
      </c>
      <c r="M116" s="14">
        <f>H116*M$5</f>
        <v>91.402199999999766</v>
      </c>
      <c r="N116" s="14">
        <f>I116*N$5</f>
        <v>11.678999999999988</v>
      </c>
      <c r="O116" s="12">
        <f t="shared" si="9"/>
        <v>103.08119999999975</v>
      </c>
      <c r="P116" s="12"/>
      <c r="Q116" s="14">
        <f>K116-O116+L116+P116</f>
        <v>-109.36749999999986</v>
      </c>
      <c r="R116" s="14" t="str">
        <f t="shared" si="10"/>
        <v xml:space="preserve">№098 </v>
      </c>
    </row>
    <row r="117" spans="1:18">
      <c r="A117" s="38" t="s">
        <v>102</v>
      </c>
      <c r="B117" s="39">
        <v>10582.53</v>
      </c>
      <c r="C117" s="39">
        <v>11054.2</v>
      </c>
      <c r="D117" s="39">
        <v>21636.799999999999</v>
      </c>
      <c r="E117" s="40">
        <v>10745.15</v>
      </c>
      <c r="F117" s="40">
        <v>11154.36</v>
      </c>
      <c r="G117" s="40">
        <v>21899.58</v>
      </c>
      <c r="H117" s="40">
        <f t="shared" si="8"/>
        <v>162.61999999999898</v>
      </c>
      <c r="I117" s="40">
        <f t="shared" si="8"/>
        <v>100.15999999999985</v>
      </c>
      <c r="J117" s="40">
        <f t="shared" si="8"/>
        <v>262.78000000000247</v>
      </c>
      <c r="K117" s="41">
        <f>[1]Оплата!BC116</f>
        <v>-1711.5114000000053</v>
      </c>
      <c r="L117" s="41">
        <f>[1]Оплата!AA116</f>
        <v>0</v>
      </c>
      <c r="M117" s="41">
        <f>H117*M$5</f>
        <v>1004.9915999999937</v>
      </c>
      <c r="N117" s="41">
        <f>I117*N$5</f>
        <v>229.36639999999966</v>
      </c>
      <c r="O117" s="38">
        <f>SUM(M117:N117)</f>
        <v>1234.3579999999934</v>
      </c>
      <c r="P117" s="38"/>
      <c r="Q117" s="41">
        <f>K117-O117+L117+P117</f>
        <v>-2945.8693999999987</v>
      </c>
      <c r="R117" s="41" t="str">
        <f t="shared" si="10"/>
        <v xml:space="preserve">№099 </v>
      </c>
    </row>
    <row r="118" spans="1:18">
      <c r="A118" s="12" t="s">
        <v>266</v>
      </c>
      <c r="B118" s="36">
        <v>4.1100000000000003</v>
      </c>
      <c r="C118" s="36">
        <v>1.68</v>
      </c>
      <c r="D118" s="36">
        <v>5.79</v>
      </c>
      <c r="E118" s="9">
        <v>4.1100000000000003</v>
      </c>
      <c r="F118" s="9">
        <v>1.68</v>
      </c>
      <c r="G118" s="9">
        <v>5.79</v>
      </c>
      <c r="H118" s="10">
        <f t="shared" si="8"/>
        <v>0</v>
      </c>
      <c r="I118" s="10">
        <f t="shared" si="8"/>
        <v>0</v>
      </c>
      <c r="J118" s="10">
        <f t="shared" si="8"/>
        <v>0</v>
      </c>
      <c r="K118" s="14">
        <f>[1]Оплата!BC117</f>
        <v>-0.50030000000000185</v>
      </c>
      <c r="L118" s="14">
        <f>[1]Оплата!AA117</f>
        <v>0</v>
      </c>
      <c r="M118" s="14">
        <f>H118*M$5</f>
        <v>0</v>
      </c>
      <c r="N118" s="14">
        <f>I118*N$5</f>
        <v>0</v>
      </c>
      <c r="O118" s="12">
        <f t="shared" si="9"/>
        <v>0</v>
      </c>
      <c r="P118" s="12"/>
      <c r="Q118" s="14">
        <f>K118-O118+L118+P118</f>
        <v>-0.50030000000000185</v>
      </c>
      <c r="R118" s="14" t="str">
        <f t="shared" si="10"/>
        <v>№100</v>
      </c>
    </row>
    <row r="119" spans="1:18" ht="15.75" thickBot="1">
      <c r="A119" s="38" t="s">
        <v>103</v>
      </c>
      <c r="B119" s="39">
        <v>5009.83</v>
      </c>
      <c r="C119" s="39">
        <v>1820.07</v>
      </c>
      <c r="D119" s="39">
        <v>6830.05</v>
      </c>
      <c r="E119" s="40">
        <v>5073.6000000000004</v>
      </c>
      <c r="F119" s="40">
        <v>1834.96</v>
      </c>
      <c r="G119" s="40">
        <v>6908.72</v>
      </c>
      <c r="H119" s="40">
        <f t="shared" si="8"/>
        <v>63.770000000000437</v>
      </c>
      <c r="I119" s="40">
        <f t="shared" si="8"/>
        <v>14.8900000000001</v>
      </c>
      <c r="J119" s="40">
        <f t="shared" si="8"/>
        <v>78.670000000000073</v>
      </c>
      <c r="K119" s="41">
        <f>[1]Оплата!BC118</f>
        <v>-4.6199999999990995</v>
      </c>
      <c r="L119" s="41">
        <f>[1]Оплата!AA118</f>
        <v>0</v>
      </c>
      <c r="M119" s="41">
        <f>H119*M$5</f>
        <v>394.0986000000027</v>
      </c>
      <c r="N119" s="41">
        <f>I119*N$5</f>
        <v>34.09810000000023</v>
      </c>
      <c r="O119" s="38">
        <f t="shared" si="9"/>
        <v>428.19670000000292</v>
      </c>
      <c r="P119" s="38"/>
      <c r="Q119" s="41">
        <f>K119-O119+L119+P119</f>
        <v>-432.81670000000202</v>
      </c>
      <c r="R119" s="41" t="str">
        <f t="shared" si="10"/>
        <v xml:space="preserve">№101 </v>
      </c>
    </row>
    <row r="120" spans="1:18" ht="15.75" thickBot="1">
      <c r="A120" s="12" t="s">
        <v>104</v>
      </c>
      <c r="B120" s="36">
        <v>25135.425999999999</v>
      </c>
      <c r="C120" s="36">
        <v>12544.064</v>
      </c>
      <c r="D120" s="37">
        <v>37679.49</v>
      </c>
      <c r="E120" s="9">
        <v>25272.039000000001</v>
      </c>
      <c r="F120" s="9">
        <v>12572.359</v>
      </c>
      <c r="G120" s="9">
        <v>37844.398000000001</v>
      </c>
      <c r="H120" s="10">
        <f t="shared" si="8"/>
        <v>136.61300000000119</v>
      </c>
      <c r="I120" s="10">
        <f t="shared" si="8"/>
        <v>28.295000000000073</v>
      </c>
      <c r="J120" s="10">
        <f t="shared" si="8"/>
        <v>164.90800000000309</v>
      </c>
      <c r="K120" s="14">
        <f>[1]Оплата!BC119</f>
        <v>-1282.6332799999982</v>
      </c>
      <c r="L120" s="14">
        <f>[1]Оплата!AA119</f>
        <v>1282</v>
      </c>
      <c r="M120" s="14">
        <f>H120*M$5</f>
        <v>844.26834000000736</v>
      </c>
      <c r="N120" s="14">
        <f>I120*N$5</f>
        <v>64.795550000000162</v>
      </c>
      <c r="O120" s="12">
        <f t="shared" si="9"/>
        <v>909.06389000000752</v>
      </c>
      <c r="P120" s="12"/>
      <c r="Q120" s="14">
        <f>K120-O120+L120+P120</f>
        <v>-909.69717000000583</v>
      </c>
      <c r="R120" s="14" t="str">
        <f t="shared" si="10"/>
        <v>№102</v>
      </c>
    </row>
    <row r="121" spans="1:18">
      <c r="A121" s="38" t="s">
        <v>105</v>
      </c>
      <c r="B121" s="39">
        <v>2.64</v>
      </c>
      <c r="C121" s="39">
        <v>881.54</v>
      </c>
      <c r="D121" s="39">
        <v>884.22</v>
      </c>
      <c r="E121" s="40">
        <v>2.67</v>
      </c>
      <c r="F121" s="40">
        <v>881.56000000000006</v>
      </c>
      <c r="G121" s="40">
        <v>884.26</v>
      </c>
      <c r="H121" s="40">
        <f t="shared" si="8"/>
        <v>2.9999999999999805E-2</v>
      </c>
      <c r="I121" s="40">
        <f t="shared" si="8"/>
        <v>2.0000000000095497E-2</v>
      </c>
      <c r="J121" s="40">
        <f t="shared" si="8"/>
        <v>3.999999999996362E-2</v>
      </c>
      <c r="K121" s="41">
        <f>[1]Оплата!BC120</f>
        <v>-9.1736999999998243</v>
      </c>
      <c r="L121" s="41">
        <f>[1]Оплата!AA120</f>
        <v>0</v>
      </c>
      <c r="M121" s="41">
        <f>H121*M$5</f>
        <v>0.18539999999999879</v>
      </c>
      <c r="N121" s="41">
        <f>I121*N$5</f>
        <v>4.5800000000218687E-2</v>
      </c>
      <c r="O121" s="38">
        <f t="shared" si="9"/>
        <v>0.23120000000021748</v>
      </c>
      <c r="P121" s="38"/>
      <c r="Q121" s="41">
        <f>K121-O121+L121+P121</f>
        <v>-9.4049000000000422</v>
      </c>
      <c r="R121" s="41" t="str">
        <f t="shared" si="10"/>
        <v xml:space="preserve">№103 </v>
      </c>
    </row>
    <row r="122" spans="1:18">
      <c r="A122" s="12" t="s">
        <v>106</v>
      </c>
      <c r="B122" s="36">
        <v>3275.7400000000002</v>
      </c>
      <c r="C122" s="36">
        <v>5725.6</v>
      </c>
      <c r="D122" s="36">
        <v>9001.4</v>
      </c>
      <c r="E122" s="9">
        <v>3275.7400000000002</v>
      </c>
      <c r="F122" s="9">
        <v>5913.29</v>
      </c>
      <c r="G122" s="9">
        <v>9189.09</v>
      </c>
      <c r="H122" s="10">
        <f t="shared" si="8"/>
        <v>0</v>
      </c>
      <c r="I122" s="10">
        <f t="shared" si="8"/>
        <v>187.6899999999996</v>
      </c>
      <c r="J122" s="10">
        <f t="shared" si="8"/>
        <v>187.69000000000051</v>
      </c>
      <c r="K122" s="14">
        <f>[1]Оплата!BC121</f>
        <v>-5407.3403000000053</v>
      </c>
      <c r="L122" s="14">
        <f>[1]Оплата!AA121</f>
        <v>0</v>
      </c>
      <c r="M122" s="14">
        <f>H122*M$5</f>
        <v>0</v>
      </c>
      <c r="N122" s="14">
        <f>I122*N$5</f>
        <v>429.81009999999907</v>
      </c>
      <c r="O122" s="12">
        <f t="shared" si="9"/>
        <v>429.81009999999907</v>
      </c>
      <c r="P122" s="12"/>
      <c r="Q122" s="14">
        <f>K122-O122+L122+P122</f>
        <v>-5837.1504000000041</v>
      </c>
      <c r="R122" s="14" t="str">
        <f t="shared" si="10"/>
        <v xml:space="preserve">№104 </v>
      </c>
    </row>
    <row r="123" spans="1:18">
      <c r="A123" s="38" t="s">
        <v>107</v>
      </c>
      <c r="B123" s="39">
        <v>3269.91</v>
      </c>
      <c r="C123" s="39">
        <v>1479.8500000000001</v>
      </c>
      <c r="D123" s="39">
        <v>4749.8100000000004</v>
      </c>
      <c r="E123" s="40">
        <v>3326.91</v>
      </c>
      <c r="F123" s="40">
        <v>1495.6000000000001</v>
      </c>
      <c r="G123" s="40">
        <v>4822.5600000000004</v>
      </c>
      <c r="H123" s="40">
        <f t="shared" si="8"/>
        <v>57</v>
      </c>
      <c r="I123" s="40">
        <f t="shared" si="8"/>
        <v>15.75</v>
      </c>
      <c r="J123" s="40">
        <f t="shared" si="8"/>
        <v>72.75</v>
      </c>
      <c r="K123" s="41">
        <f>[1]Оплата!BC122</f>
        <v>-39.66339999999964</v>
      </c>
      <c r="L123" s="41">
        <f>[1]Оплата!AA122</f>
        <v>0</v>
      </c>
      <c r="M123" s="41">
        <f>H123*M$5</f>
        <v>352.26</v>
      </c>
      <c r="N123" s="41">
        <f>I123*N$5</f>
        <v>36.067500000000003</v>
      </c>
      <c r="O123" s="38">
        <f t="shared" si="9"/>
        <v>388.32749999999999</v>
      </c>
      <c r="P123" s="38"/>
      <c r="Q123" s="41">
        <f>K123-O123+L123+P123</f>
        <v>-427.99089999999961</v>
      </c>
      <c r="R123" s="41" t="str">
        <f t="shared" si="10"/>
        <v>№104б</v>
      </c>
    </row>
    <row r="124" spans="1:18">
      <c r="A124" s="12" t="s">
        <v>108</v>
      </c>
      <c r="B124" s="36">
        <v>2628.77</v>
      </c>
      <c r="C124" s="36">
        <v>572.58000000000004</v>
      </c>
      <c r="D124" s="36">
        <v>3201.37</v>
      </c>
      <c r="E124" s="9">
        <v>2705.07</v>
      </c>
      <c r="F124" s="9">
        <v>597.24</v>
      </c>
      <c r="G124" s="9">
        <v>3302.33</v>
      </c>
      <c r="H124" s="10">
        <f t="shared" si="8"/>
        <v>76.300000000000182</v>
      </c>
      <c r="I124" s="10">
        <f t="shared" si="8"/>
        <v>24.659999999999968</v>
      </c>
      <c r="J124" s="10">
        <f t="shared" si="8"/>
        <v>100.96000000000004</v>
      </c>
      <c r="K124" s="14">
        <f>[1]Оплата!BC123</f>
        <v>330.26290000000074</v>
      </c>
      <c r="L124" s="14">
        <f>[1]Оплата!AA123</f>
        <v>0</v>
      </c>
      <c r="M124" s="14">
        <f>H124*M$5</f>
        <v>471.53400000000113</v>
      </c>
      <c r="N124" s="14">
        <f>I124*N$5</f>
        <v>56.471399999999925</v>
      </c>
      <c r="O124" s="12">
        <f t="shared" si="9"/>
        <v>528.00540000000103</v>
      </c>
      <c r="P124" s="12"/>
      <c r="Q124" s="14">
        <f>K124-O124+L124+P124</f>
        <v>-197.74250000000029</v>
      </c>
      <c r="R124" s="14" t="str">
        <f t="shared" si="10"/>
        <v xml:space="preserve">№105 </v>
      </c>
    </row>
    <row r="125" spans="1:18">
      <c r="A125" s="38" t="s">
        <v>109</v>
      </c>
      <c r="B125" s="39">
        <v>1186.8800000000001</v>
      </c>
      <c r="C125" s="39">
        <v>633.65</v>
      </c>
      <c r="D125" s="39">
        <v>1820.54</v>
      </c>
      <c r="E125" s="40">
        <v>1203.56</v>
      </c>
      <c r="F125" s="40">
        <v>650.95000000000005</v>
      </c>
      <c r="G125" s="40">
        <v>1854.51</v>
      </c>
      <c r="H125" s="40">
        <f t="shared" si="8"/>
        <v>16.679999999999836</v>
      </c>
      <c r="I125" s="40">
        <f t="shared" si="8"/>
        <v>17.300000000000068</v>
      </c>
      <c r="J125" s="40">
        <f t="shared" si="8"/>
        <v>33.970000000000027</v>
      </c>
      <c r="K125" s="41">
        <f>[1]Оплата!BC124</f>
        <v>271.71739999999954</v>
      </c>
      <c r="L125" s="41">
        <f>[1]Оплата!AA124</f>
        <v>0</v>
      </c>
      <c r="M125" s="41">
        <f>H125*M$5</f>
        <v>103.08239999999898</v>
      </c>
      <c r="N125" s="41">
        <f>I125*N$5</f>
        <v>39.617000000000154</v>
      </c>
      <c r="O125" s="38">
        <f t="shared" si="9"/>
        <v>142.69939999999914</v>
      </c>
      <c r="P125" s="38"/>
      <c r="Q125" s="41">
        <f>K125-O125+L125+P125</f>
        <v>129.0180000000004</v>
      </c>
      <c r="R125" s="41" t="str">
        <f t="shared" si="10"/>
        <v xml:space="preserve">№106 </v>
      </c>
    </row>
    <row r="126" spans="1:18">
      <c r="A126" s="12" t="s">
        <v>110</v>
      </c>
      <c r="B126" s="36">
        <v>5289.36</v>
      </c>
      <c r="C126" s="36">
        <v>2539.88</v>
      </c>
      <c r="D126" s="36">
        <v>7829.24</v>
      </c>
      <c r="E126" s="9">
        <v>5667.92</v>
      </c>
      <c r="F126" s="9">
        <v>2743.54</v>
      </c>
      <c r="G126" s="9">
        <v>8411.4600000000009</v>
      </c>
      <c r="H126" s="10">
        <f t="shared" si="8"/>
        <v>378.5600000000004</v>
      </c>
      <c r="I126" s="10">
        <f t="shared" si="8"/>
        <v>203.65999999999985</v>
      </c>
      <c r="J126" s="10">
        <f t="shared" si="8"/>
        <v>582.22000000000116</v>
      </c>
      <c r="K126" s="14">
        <f>[1]Оплата!BC125</f>
        <v>-2857.440777968588</v>
      </c>
      <c r="L126" s="14">
        <f>[1]Оплата!AA125</f>
        <v>2900</v>
      </c>
      <c r="M126" s="14">
        <f>H126*M$5</f>
        <v>2339.5008000000025</v>
      </c>
      <c r="N126" s="14">
        <f>I126*N$5</f>
        <v>466.3813999999997</v>
      </c>
      <c r="O126" s="12">
        <f t="shared" si="9"/>
        <v>2805.8822000000023</v>
      </c>
      <c r="P126" s="12"/>
      <c r="Q126" s="14">
        <f>K126-O126+L126+P126</f>
        <v>-2763.3229779685898</v>
      </c>
      <c r="R126" s="14" t="str">
        <f t="shared" si="10"/>
        <v xml:space="preserve">№107 </v>
      </c>
    </row>
    <row r="127" spans="1:18">
      <c r="A127" s="38" t="s">
        <v>111</v>
      </c>
      <c r="B127" s="39">
        <v>4982.07</v>
      </c>
      <c r="C127" s="39">
        <v>3607.08</v>
      </c>
      <c r="D127" s="39">
        <v>8589.16</v>
      </c>
      <c r="E127" s="40">
        <v>5180.95</v>
      </c>
      <c r="F127" s="40">
        <v>3739.69</v>
      </c>
      <c r="G127" s="40">
        <v>8920.65</v>
      </c>
      <c r="H127" s="40">
        <f t="shared" si="8"/>
        <v>198.88000000000011</v>
      </c>
      <c r="I127" s="40">
        <f t="shared" si="8"/>
        <v>132.61000000000013</v>
      </c>
      <c r="J127" s="40">
        <f t="shared" si="8"/>
        <v>331.48999999999978</v>
      </c>
      <c r="K127" s="41">
        <f>[1]Оплата!BC126</f>
        <v>110.39200000000305</v>
      </c>
      <c r="L127" s="41">
        <f>[1]Оплата!AA126</f>
        <v>0</v>
      </c>
      <c r="M127" s="41">
        <f>H127*M$5</f>
        <v>1229.0784000000006</v>
      </c>
      <c r="N127" s="41">
        <f>I127*N$5</f>
        <v>303.67690000000027</v>
      </c>
      <c r="O127" s="38">
        <f t="shared" si="9"/>
        <v>1532.7553000000007</v>
      </c>
      <c r="P127" s="38"/>
      <c r="Q127" s="41">
        <f>K127-O127+L127+P127</f>
        <v>-1422.3632999999977</v>
      </c>
      <c r="R127" s="41" t="str">
        <f t="shared" si="10"/>
        <v xml:space="preserve">№108 </v>
      </c>
    </row>
    <row r="128" spans="1:18">
      <c r="A128" s="12" t="s">
        <v>112</v>
      </c>
      <c r="B128" s="36">
        <v>867.91</v>
      </c>
      <c r="C128" s="36">
        <v>1346.45</v>
      </c>
      <c r="D128" s="36">
        <v>2214.39</v>
      </c>
      <c r="E128" s="9">
        <v>872.5</v>
      </c>
      <c r="F128" s="9">
        <v>1347.38</v>
      </c>
      <c r="G128" s="9">
        <v>2219.89</v>
      </c>
      <c r="H128" s="10">
        <f t="shared" si="8"/>
        <v>4.5900000000000318</v>
      </c>
      <c r="I128" s="10">
        <f t="shared" si="8"/>
        <v>0.93000000000006366</v>
      </c>
      <c r="J128" s="10">
        <f t="shared" si="8"/>
        <v>5.5</v>
      </c>
      <c r="K128" s="14">
        <f>[1]Оплата!BC127</f>
        <v>-47.096200000000096</v>
      </c>
      <c r="L128" s="14">
        <f>[1]Оплата!AA127</f>
        <v>0</v>
      </c>
      <c r="M128" s="14">
        <f>H128*M$5</f>
        <v>28.366200000000195</v>
      </c>
      <c r="N128" s="14">
        <f>I128*N$5</f>
        <v>2.1297000000001458</v>
      </c>
      <c r="O128" s="12">
        <f t="shared" si="9"/>
        <v>30.49590000000034</v>
      </c>
      <c r="P128" s="12"/>
      <c r="Q128" s="14">
        <f>K128-O128+L128+P128</f>
        <v>-77.592100000000443</v>
      </c>
      <c r="R128" s="14" t="str">
        <f t="shared" si="10"/>
        <v xml:space="preserve">№109 </v>
      </c>
    </row>
    <row r="129" spans="1:18">
      <c r="A129" s="38" t="s">
        <v>113</v>
      </c>
      <c r="B129" s="39">
        <v>10287.02</v>
      </c>
      <c r="C129" s="39">
        <v>5220.12</v>
      </c>
      <c r="D129" s="39">
        <v>15507.24</v>
      </c>
      <c r="E129" s="40">
        <v>10328.9</v>
      </c>
      <c r="F129" s="40">
        <v>5241.18</v>
      </c>
      <c r="G129" s="40">
        <v>15570.19</v>
      </c>
      <c r="H129" s="40">
        <f t="shared" si="8"/>
        <v>41.8799999999992</v>
      </c>
      <c r="I129" s="40">
        <f t="shared" si="8"/>
        <v>21.0600000000004</v>
      </c>
      <c r="J129" s="40">
        <f t="shared" si="8"/>
        <v>62.950000000000728</v>
      </c>
      <c r="K129" s="41">
        <f>[1]Оплата!BC128</f>
        <v>287.30509999999958</v>
      </c>
      <c r="L129" s="41">
        <f>[1]Оплата!AA128</f>
        <v>0</v>
      </c>
      <c r="M129" s="41">
        <f>H129*M$5</f>
        <v>258.81839999999505</v>
      </c>
      <c r="N129" s="41">
        <f>I129*N$5</f>
        <v>48.22740000000092</v>
      </c>
      <c r="O129" s="38">
        <f t="shared" si="9"/>
        <v>307.04579999999595</v>
      </c>
      <c r="P129" s="38"/>
      <c r="Q129" s="41">
        <f>K129-O129+L129+P129</f>
        <v>-19.740699999996366</v>
      </c>
      <c r="R129" s="41" t="str">
        <f t="shared" si="10"/>
        <v xml:space="preserve">№110 </v>
      </c>
    </row>
    <row r="130" spans="1:18">
      <c r="A130" s="12" t="s">
        <v>114</v>
      </c>
      <c r="B130" s="36">
        <v>930.34</v>
      </c>
      <c r="C130" s="36">
        <v>1084.3700000000001</v>
      </c>
      <c r="D130" s="36">
        <v>2014.72</v>
      </c>
      <c r="E130" s="9">
        <v>930.34</v>
      </c>
      <c r="F130" s="9">
        <v>1084.3700000000001</v>
      </c>
      <c r="G130" s="9">
        <v>2014.72</v>
      </c>
      <c r="H130" s="10">
        <f t="shared" si="8"/>
        <v>0</v>
      </c>
      <c r="I130" s="10">
        <f t="shared" si="8"/>
        <v>0</v>
      </c>
      <c r="J130" s="10">
        <f t="shared" si="8"/>
        <v>0</v>
      </c>
      <c r="K130" s="14">
        <f>[1]Оплата!BC129</f>
        <v>402.83109999999988</v>
      </c>
      <c r="L130" s="14">
        <f>[1]Оплата!AA129</f>
        <v>0</v>
      </c>
      <c r="M130" s="14">
        <f>H130*M$5</f>
        <v>0</v>
      </c>
      <c r="N130" s="14">
        <f>I130*N$5</f>
        <v>0</v>
      </c>
      <c r="O130" s="12">
        <f t="shared" si="9"/>
        <v>0</v>
      </c>
      <c r="P130" s="12"/>
      <c r="Q130" s="14">
        <f>K130-O130+L130+P130</f>
        <v>402.83109999999988</v>
      </c>
      <c r="R130" s="14" t="str">
        <f t="shared" si="10"/>
        <v xml:space="preserve">№111 </v>
      </c>
    </row>
    <row r="131" spans="1:18">
      <c r="A131" s="38" t="s">
        <v>115</v>
      </c>
      <c r="B131" s="39">
        <v>2823.12</v>
      </c>
      <c r="C131" s="39">
        <v>686.06000000000006</v>
      </c>
      <c r="D131" s="39">
        <v>3509.19</v>
      </c>
      <c r="E131" s="40">
        <v>2934.9</v>
      </c>
      <c r="F131" s="40">
        <v>708</v>
      </c>
      <c r="G131" s="40">
        <v>3642.91</v>
      </c>
      <c r="H131" s="40">
        <f t="shared" si="8"/>
        <v>111.7800000000002</v>
      </c>
      <c r="I131" s="40">
        <f t="shared" si="8"/>
        <v>21.939999999999941</v>
      </c>
      <c r="J131" s="40">
        <f t="shared" si="8"/>
        <v>133.7199999999998</v>
      </c>
      <c r="K131" s="41">
        <f>[1]Оплата!BC130</f>
        <v>-197.12199999999973</v>
      </c>
      <c r="L131" s="41">
        <f>[1]Оплата!AA130</f>
        <v>0</v>
      </c>
      <c r="M131" s="41">
        <f>H131*M$5</f>
        <v>690.80040000000122</v>
      </c>
      <c r="N131" s="41">
        <f>I131*N$5</f>
        <v>50.242599999999868</v>
      </c>
      <c r="O131" s="38">
        <f t="shared" si="9"/>
        <v>741.04300000000103</v>
      </c>
      <c r="P131" s="38"/>
      <c r="Q131" s="41">
        <f>K131-O131+L131+P131</f>
        <v>-938.16500000000076</v>
      </c>
      <c r="R131" s="41" t="str">
        <f t="shared" si="10"/>
        <v xml:space="preserve">№112 </v>
      </c>
    </row>
    <row r="132" spans="1:18" ht="13.5" customHeight="1">
      <c r="A132" s="12" t="s">
        <v>116</v>
      </c>
      <c r="B132" s="36">
        <v>3055.98</v>
      </c>
      <c r="C132" s="36">
        <v>872.85</v>
      </c>
      <c r="D132" s="36">
        <v>3929.05</v>
      </c>
      <c r="E132" s="9" t="s">
        <v>289</v>
      </c>
      <c r="F132" s="9"/>
      <c r="G132" s="9">
        <v>3731.08</v>
      </c>
      <c r="H132" s="10"/>
      <c r="I132" s="10"/>
      <c r="J132" s="10"/>
      <c r="K132" s="14">
        <f>[1]Оплата!BC131</f>
        <v>201.54730000000018</v>
      </c>
      <c r="L132" s="14">
        <f>[1]Оплата!AA131</f>
        <v>0</v>
      </c>
      <c r="M132" s="14">
        <f>H132*M$5</f>
        <v>0</v>
      </c>
      <c r="N132" s="14">
        <f>I132*N$5</f>
        <v>0</v>
      </c>
      <c r="O132" s="12">
        <f t="shared" si="9"/>
        <v>0</v>
      </c>
      <c r="P132" s="12"/>
      <c r="Q132" s="14">
        <f>K132-O132+L132+P132</f>
        <v>201.54730000000018</v>
      </c>
      <c r="R132" s="14" t="str">
        <f t="shared" si="10"/>
        <v xml:space="preserve">№113 </v>
      </c>
    </row>
    <row r="133" spans="1:18">
      <c r="A133" s="38" t="s">
        <v>117</v>
      </c>
      <c r="B133" s="39">
        <v>5513.43</v>
      </c>
      <c r="C133" s="39">
        <v>1659.16</v>
      </c>
      <c r="D133" s="39">
        <v>7172.6</v>
      </c>
      <c r="E133" s="40">
        <v>5840.16</v>
      </c>
      <c r="F133" s="40">
        <v>1819.83</v>
      </c>
      <c r="G133" s="40">
        <v>7660</v>
      </c>
      <c r="H133" s="40">
        <f t="shared" si="8"/>
        <v>326.72999999999956</v>
      </c>
      <c r="I133" s="40">
        <f t="shared" si="8"/>
        <v>160.66999999999985</v>
      </c>
      <c r="J133" s="40">
        <f t="shared" si="8"/>
        <v>487.39999999999964</v>
      </c>
      <c r="K133" s="41">
        <f>[1]Оплата!BC132</f>
        <v>861.1592999999998</v>
      </c>
      <c r="L133" s="41">
        <f>[1]Оплата!AA132</f>
        <v>0</v>
      </c>
      <c r="M133" s="41">
        <f>H133*M$5</f>
        <v>2019.1913999999972</v>
      </c>
      <c r="N133" s="41">
        <f>I133*N$5</f>
        <v>367.93429999999967</v>
      </c>
      <c r="O133" s="38">
        <f t="shared" si="9"/>
        <v>2387.1256999999969</v>
      </c>
      <c r="P133" s="38"/>
      <c r="Q133" s="41">
        <f>K133-O133+L133+P133</f>
        <v>-1525.9663999999971</v>
      </c>
      <c r="R133" s="41" t="str">
        <f t="shared" si="10"/>
        <v xml:space="preserve">№114 </v>
      </c>
    </row>
    <row r="134" spans="1:18">
      <c r="A134" s="12" t="s">
        <v>118</v>
      </c>
      <c r="B134" s="36">
        <v>1085.93</v>
      </c>
      <c r="C134" s="36">
        <v>289.53000000000003</v>
      </c>
      <c r="D134" s="36">
        <v>1375.6000000000001</v>
      </c>
      <c r="E134" s="9">
        <v>1085.97</v>
      </c>
      <c r="F134" s="9">
        <v>289.55</v>
      </c>
      <c r="G134" s="9">
        <v>1375.67</v>
      </c>
      <c r="H134" s="10">
        <f t="shared" si="8"/>
        <v>3.999999999996362E-2</v>
      </c>
      <c r="I134" s="10">
        <f t="shared" si="8"/>
        <v>1.999999999998181E-2</v>
      </c>
      <c r="J134" s="10">
        <f t="shared" si="8"/>
        <v>6.9999999999936335E-2</v>
      </c>
      <c r="K134" s="14">
        <f>[1]Оплата!BC133</f>
        <v>-23.922000000000196</v>
      </c>
      <c r="L134" s="14">
        <f>[1]Оплата!AA133</f>
        <v>0</v>
      </c>
      <c r="M134" s="14">
        <f>H134*M$5</f>
        <v>0.24719999999977516</v>
      </c>
      <c r="N134" s="14">
        <f>I134*N$5</f>
        <v>4.5799999999958346E-2</v>
      </c>
      <c r="O134" s="12">
        <f t="shared" si="9"/>
        <v>0.29299999999973347</v>
      </c>
      <c r="P134" s="12"/>
      <c r="Q134" s="14">
        <f>K134-O134+L134+P134</f>
        <v>-24.214999999999929</v>
      </c>
      <c r="R134" s="14" t="str">
        <f t="shared" si="10"/>
        <v xml:space="preserve">№115 </v>
      </c>
    </row>
    <row r="135" spans="1:18">
      <c r="A135" s="38" t="s">
        <v>119</v>
      </c>
      <c r="B135" s="39">
        <v>4377.67</v>
      </c>
      <c r="C135" s="39">
        <v>3270.23</v>
      </c>
      <c r="D135" s="39">
        <v>7647.91</v>
      </c>
      <c r="E135" s="40">
        <v>4425.74</v>
      </c>
      <c r="F135" s="40">
        <v>3290.12</v>
      </c>
      <c r="G135" s="40">
        <v>7715.87</v>
      </c>
      <c r="H135" s="40">
        <f t="shared" si="8"/>
        <v>48.069999999999709</v>
      </c>
      <c r="I135" s="40">
        <f t="shared" si="8"/>
        <v>19.889999999999873</v>
      </c>
      <c r="J135" s="40">
        <f t="shared" si="8"/>
        <v>67.960000000000036</v>
      </c>
      <c r="K135" s="41">
        <f>[1]Оплата!BC134</f>
        <v>-11878.0743</v>
      </c>
      <c r="L135" s="41">
        <f>[1]Оплата!AA134</f>
        <v>0</v>
      </c>
      <c r="M135" s="41">
        <f>H135*M$5</f>
        <v>297.0725999999982</v>
      </c>
      <c r="N135" s="41">
        <f>I135*N$5</f>
        <v>45.548099999999707</v>
      </c>
      <c r="O135" s="38">
        <f t="shared" si="9"/>
        <v>342.6206999999979</v>
      </c>
      <c r="P135" s="38"/>
      <c r="Q135" s="41">
        <f>K135-O135+L135+P135</f>
        <v>-12220.694999999998</v>
      </c>
      <c r="R135" s="41" t="str">
        <f t="shared" si="10"/>
        <v xml:space="preserve">№116 </v>
      </c>
    </row>
    <row r="136" spans="1:18">
      <c r="A136" s="12" t="s">
        <v>120</v>
      </c>
      <c r="B136" s="36">
        <v>5797.78</v>
      </c>
      <c r="C136" s="36">
        <v>5414.41</v>
      </c>
      <c r="D136" s="36">
        <v>11212.2</v>
      </c>
      <c r="E136" s="9">
        <v>5914.93</v>
      </c>
      <c r="F136" s="9">
        <v>5464.01</v>
      </c>
      <c r="G136" s="9">
        <v>11378.960000000001</v>
      </c>
      <c r="H136" s="10">
        <f t="shared" si="8"/>
        <v>117.15000000000055</v>
      </c>
      <c r="I136" s="10">
        <f t="shared" si="8"/>
        <v>49.600000000000364</v>
      </c>
      <c r="J136" s="10">
        <f t="shared" si="8"/>
        <v>166.76000000000022</v>
      </c>
      <c r="K136" s="14">
        <f>[1]Оплата!BC135</f>
        <v>-3853.4496999999978</v>
      </c>
      <c r="L136" s="14">
        <f>[1]Оплата!AA135</f>
        <v>2000</v>
      </c>
      <c r="M136" s="14">
        <f>H136*M$5</f>
        <v>723.98700000000338</v>
      </c>
      <c r="N136" s="14">
        <f>I136*N$5</f>
        <v>113.58400000000084</v>
      </c>
      <c r="O136" s="12">
        <f t="shared" si="9"/>
        <v>837.57100000000423</v>
      </c>
      <c r="P136" s="12"/>
      <c r="Q136" s="14">
        <f>K136-O136+L136+P136</f>
        <v>-2691.0207000000019</v>
      </c>
      <c r="R136" s="14" t="str">
        <f t="shared" si="10"/>
        <v xml:space="preserve">№117 </v>
      </c>
    </row>
    <row r="137" spans="1:18">
      <c r="A137" s="38" t="s">
        <v>121</v>
      </c>
      <c r="B137" s="39">
        <v>2763.5</v>
      </c>
      <c r="C137" s="39">
        <v>1442.52</v>
      </c>
      <c r="D137" s="39">
        <v>4206.0200000000004</v>
      </c>
      <c r="E137" s="40">
        <v>2870.44</v>
      </c>
      <c r="F137" s="40">
        <v>1508.49</v>
      </c>
      <c r="G137" s="40">
        <v>4378.9400000000005</v>
      </c>
      <c r="H137" s="40">
        <f t="shared" si="8"/>
        <v>106.94000000000005</v>
      </c>
      <c r="I137" s="40">
        <f t="shared" si="8"/>
        <v>65.970000000000027</v>
      </c>
      <c r="J137" s="40">
        <f t="shared" si="8"/>
        <v>172.92000000000007</v>
      </c>
      <c r="K137" s="41">
        <f>[1]Оплата!BC136</f>
        <v>-262.71369999999956</v>
      </c>
      <c r="L137" s="41">
        <f>[1]Оплата!AA136</f>
        <v>0</v>
      </c>
      <c r="M137" s="41">
        <f>H137*M$5</f>
        <v>660.8892000000003</v>
      </c>
      <c r="N137" s="41">
        <f>I137*N$5</f>
        <v>151.07130000000006</v>
      </c>
      <c r="O137" s="38">
        <f t="shared" si="9"/>
        <v>811.96050000000037</v>
      </c>
      <c r="P137" s="38"/>
      <c r="Q137" s="41">
        <f>K137-O137+L137+P137</f>
        <v>-1074.6741999999999</v>
      </c>
      <c r="R137" s="41" t="str">
        <f t="shared" si="10"/>
        <v xml:space="preserve">№118 </v>
      </c>
    </row>
    <row r="138" spans="1:18">
      <c r="A138" s="12" t="s">
        <v>267</v>
      </c>
      <c r="E138" s="9"/>
      <c r="F138" s="9"/>
      <c r="G138" s="9"/>
      <c r="H138" s="10"/>
      <c r="I138" s="10"/>
      <c r="J138" s="10"/>
      <c r="K138" s="14">
        <f>[1]Оплата!BC137</f>
        <v>0</v>
      </c>
      <c r="L138" s="14">
        <f>[1]Оплата!AA137</f>
        <v>0</v>
      </c>
      <c r="M138" s="14"/>
      <c r="N138" s="14"/>
      <c r="O138" s="12"/>
      <c r="P138" s="12"/>
      <c r="Q138" s="14">
        <f>K138-O138+L138+P138</f>
        <v>0</v>
      </c>
      <c r="R138" s="14" t="str">
        <f t="shared" ref="R138:R201" si="12">A138</f>
        <v>№118а не установлен</v>
      </c>
    </row>
    <row r="139" spans="1:18">
      <c r="A139" s="38" t="s">
        <v>122</v>
      </c>
      <c r="B139" s="39">
        <v>921.65</v>
      </c>
      <c r="C139" s="39">
        <v>3082.4500000000003</v>
      </c>
      <c r="D139" s="39">
        <v>4004.11</v>
      </c>
      <c r="E139" s="40">
        <v>1128.51</v>
      </c>
      <c r="F139" s="40">
        <v>3177.96</v>
      </c>
      <c r="G139" s="40">
        <v>4306.4800000000005</v>
      </c>
      <c r="H139" s="40">
        <f t="shared" ref="H139:J139" si="13">E139-B139</f>
        <v>206.86</v>
      </c>
      <c r="I139" s="40">
        <f t="shared" si="13"/>
        <v>95.509999999999764</v>
      </c>
      <c r="J139" s="40">
        <f t="shared" si="13"/>
        <v>302.37000000000035</v>
      </c>
      <c r="K139" s="41">
        <f>[1]Оплата!BC138</f>
        <v>-3058.6533000000009</v>
      </c>
      <c r="L139" s="41">
        <f>[1]Оплата!AA138</f>
        <v>3060</v>
      </c>
      <c r="M139" s="41">
        <f>H139*M$5</f>
        <v>1278.3948</v>
      </c>
      <c r="N139" s="41">
        <f>I139*N$5</f>
        <v>218.71789999999947</v>
      </c>
      <c r="O139" s="38">
        <f t="shared" ref="O139:O203" si="14">SUM(M139:N139)</f>
        <v>1497.1126999999994</v>
      </c>
      <c r="P139" s="38"/>
      <c r="Q139" s="41">
        <f>K139-O139+L139+P139</f>
        <v>-1495.7660000000005</v>
      </c>
      <c r="R139" s="41" t="str">
        <f t="shared" si="12"/>
        <v xml:space="preserve">№119 </v>
      </c>
    </row>
    <row r="140" spans="1:18">
      <c r="A140" s="12" t="s">
        <v>276</v>
      </c>
      <c r="E140" s="9"/>
      <c r="F140" s="9"/>
      <c r="G140" s="9"/>
      <c r="H140" s="10"/>
      <c r="I140" s="10"/>
      <c r="J140" s="10"/>
      <c r="K140" s="14">
        <f>[1]Оплата!BC139</f>
        <v>0</v>
      </c>
      <c r="L140" s="14">
        <f>[1]Оплата!AA139</f>
        <v>0</v>
      </c>
      <c r="M140" s="14"/>
      <c r="N140" s="14"/>
      <c r="O140" s="12"/>
      <c r="P140" s="12"/>
      <c r="Q140" s="14">
        <f>K140-O140+L140+P140</f>
        <v>0</v>
      </c>
      <c r="R140" s="14" t="str">
        <f t="shared" si="12"/>
        <v>№120  снят</v>
      </c>
    </row>
    <row r="141" spans="1:18">
      <c r="A141" s="38" t="s">
        <v>123</v>
      </c>
      <c r="B141" s="39">
        <v>6447.25</v>
      </c>
      <c r="C141" s="39">
        <v>2565.2800000000002</v>
      </c>
      <c r="D141" s="39">
        <v>9012.5400000000009</v>
      </c>
      <c r="E141" s="40">
        <v>6749.25</v>
      </c>
      <c r="F141" s="40">
        <v>2765.89</v>
      </c>
      <c r="G141" s="40">
        <v>9515.14</v>
      </c>
      <c r="H141" s="40">
        <f t="shared" ref="H141:J202" si="15">E141-B141</f>
        <v>302</v>
      </c>
      <c r="I141" s="40">
        <f t="shared" si="15"/>
        <v>200.60999999999967</v>
      </c>
      <c r="J141" s="40">
        <f t="shared" si="15"/>
        <v>502.59999999999854</v>
      </c>
      <c r="K141" s="41">
        <f>[1]Оплата!BC140</f>
        <v>2686.2488999999987</v>
      </c>
      <c r="L141" s="41">
        <f>[1]Оплата!AA140</f>
        <v>0</v>
      </c>
      <c r="M141" s="41">
        <f>H141*M$5</f>
        <v>1866.36</v>
      </c>
      <c r="N141" s="41">
        <f>I141*N$5</f>
        <v>459.39689999999928</v>
      </c>
      <c r="O141" s="38">
        <f t="shared" si="14"/>
        <v>2325.7568999999994</v>
      </c>
      <c r="P141" s="38"/>
      <c r="Q141" s="41">
        <f>K141-O141+L141+P141</f>
        <v>360.49199999999928</v>
      </c>
      <c r="R141" s="41" t="str">
        <f t="shared" si="12"/>
        <v xml:space="preserve">№121 </v>
      </c>
    </row>
    <row r="142" spans="1:18">
      <c r="A142" s="12" t="s">
        <v>124</v>
      </c>
      <c r="B142" s="36">
        <v>1327.32</v>
      </c>
      <c r="C142" s="36">
        <v>228.48000000000002</v>
      </c>
      <c r="D142" s="36">
        <v>1555.81</v>
      </c>
      <c r="E142" s="9">
        <v>1327.32</v>
      </c>
      <c r="F142" s="9">
        <v>228.48000000000002</v>
      </c>
      <c r="G142" s="9">
        <v>1555.81</v>
      </c>
      <c r="H142" s="10">
        <f t="shared" si="15"/>
        <v>0</v>
      </c>
      <c r="I142" s="10">
        <f t="shared" si="15"/>
        <v>0</v>
      </c>
      <c r="J142" s="10">
        <f t="shared" si="15"/>
        <v>0</v>
      </c>
      <c r="K142" s="14">
        <f>[1]Оплата!BC141</f>
        <v>-673.01289999999926</v>
      </c>
      <c r="L142" s="14">
        <f>[1]Оплата!AA141</f>
        <v>0</v>
      </c>
      <c r="M142" s="14">
        <f>H142*M$5</f>
        <v>0</v>
      </c>
      <c r="N142" s="14">
        <f>I142*N$5</f>
        <v>0</v>
      </c>
      <c r="O142" s="12">
        <f t="shared" si="14"/>
        <v>0</v>
      </c>
      <c r="P142" s="12"/>
      <c r="Q142" s="14">
        <f>K142-O142+L142+P142</f>
        <v>-673.01289999999926</v>
      </c>
      <c r="R142" s="14" t="str">
        <f t="shared" si="12"/>
        <v xml:space="preserve">№122 </v>
      </c>
    </row>
    <row r="143" spans="1:18">
      <c r="A143" s="38" t="s">
        <v>125</v>
      </c>
      <c r="B143" s="39">
        <v>1146.93</v>
      </c>
      <c r="C143" s="39">
        <v>243.65</v>
      </c>
      <c r="D143" s="39">
        <v>1390.58</v>
      </c>
      <c r="E143" s="40">
        <v>1146.93</v>
      </c>
      <c r="F143" s="40">
        <v>243.65</v>
      </c>
      <c r="G143" s="40">
        <v>1390.58</v>
      </c>
      <c r="H143" s="40">
        <f t="shared" si="15"/>
        <v>0</v>
      </c>
      <c r="I143" s="40">
        <f t="shared" si="15"/>
        <v>0</v>
      </c>
      <c r="J143" s="40">
        <f t="shared" si="15"/>
        <v>0</v>
      </c>
      <c r="K143" s="41">
        <f>[1]Оплата!BC142</f>
        <v>115.21460000000013</v>
      </c>
      <c r="L143" s="41">
        <f>[1]Оплата!AA142</f>
        <v>0</v>
      </c>
      <c r="M143" s="41">
        <f>H143*M$5</f>
        <v>0</v>
      </c>
      <c r="N143" s="41">
        <f>I143*N$5</f>
        <v>0</v>
      </c>
      <c r="O143" s="38">
        <f t="shared" si="14"/>
        <v>0</v>
      </c>
      <c r="P143" s="38"/>
      <c r="Q143" s="41">
        <f>K143-O143+L143+P143</f>
        <v>115.21460000000013</v>
      </c>
      <c r="R143" s="41" t="str">
        <f t="shared" si="12"/>
        <v xml:space="preserve">№123 </v>
      </c>
    </row>
    <row r="144" spans="1:18">
      <c r="A144" s="12" t="s">
        <v>126</v>
      </c>
      <c r="B144" s="36">
        <v>4770.6500000000005</v>
      </c>
      <c r="C144" s="36">
        <v>1229.0899999999999</v>
      </c>
      <c r="D144" s="36">
        <v>5999.75</v>
      </c>
      <c r="E144" s="9">
        <v>5099.5200000000004</v>
      </c>
      <c r="F144" s="9">
        <v>1319.74</v>
      </c>
      <c r="G144" s="9">
        <v>6419.27</v>
      </c>
      <c r="H144" s="10">
        <f t="shared" si="15"/>
        <v>328.86999999999989</v>
      </c>
      <c r="I144" s="10">
        <f t="shared" si="15"/>
        <v>90.650000000000091</v>
      </c>
      <c r="J144" s="10">
        <f t="shared" si="15"/>
        <v>419.52000000000044</v>
      </c>
      <c r="K144" s="14">
        <f>[1]Оплата!BC143</f>
        <v>766.2589999999974</v>
      </c>
      <c r="L144" s="14">
        <f>[1]Оплата!AA143</f>
        <v>0</v>
      </c>
      <c r="M144" s="14">
        <f>H144*M$5</f>
        <v>2032.4165999999993</v>
      </c>
      <c r="N144" s="14">
        <f>I144*N$5</f>
        <v>207.58850000000021</v>
      </c>
      <c r="O144" s="12">
        <f t="shared" si="14"/>
        <v>2240.0050999999994</v>
      </c>
      <c r="P144" s="12"/>
      <c r="Q144" s="14">
        <f>K144-O144+L144+P144</f>
        <v>-1473.7461000000021</v>
      </c>
      <c r="R144" s="14" t="str">
        <f t="shared" si="12"/>
        <v xml:space="preserve">№123а </v>
      </c>
    </row>
    <row r="145" spans="1:18">
      <c r="A145" s="38" t="s">
        <v>127</v>
      </c>
      <c r="B145" s="39">
        <v>0.66</v>
      </c>
      <c r="C145" s="39">
        <v>1.21</v>
      </c>
      <c r="D145" s="39">
        <v>1.87</v>
      </c>
      <c r="E145" s="40">
        <v>0.66</v>
      </c>
      <c r="F145" s="40">
        <v>1.21</v>
      </c>
      <c r="G145" s="40">
        <v>1.87</v>
      </c>
      <c r="H145" s="40">
        <f t="shared" si="15"/>
        <v>0</v>
      </c>
      <c r="I145" s="40">
        <f t="shared" si="15"/>
        <v>0</v>
      </c>
      <c r="J145" s="40">
        <f t="shared" si="15"/>
        <v>0</v>
      </c>
      <c r="K145" s="41">
        <f>[1]Оплата!BC144</f>
        <v>98.184899999999999</v>
      </c>
      <c r="L145" s="41">
        <f>[1]Оплата!AA144</f>
        <v>0</v>
      </c>
      <c r="M145" s="41">
        <f>H145*M$5</f>
        <v>0</v>
      </c>
      <c r="N145" s="41">
        <f>I145*N$5</f>
        <v>0</v>
      </c>
      <c r="O145" s="38">
        <f t="shared" si="14"/>
        <v>0</v>
      </c>
      <c r="P145" s="38"/>
      <c r="Q145" s="41">
        <f>K145-O145+L145+P145</f>
        <v>98.184899999999999</v>
      </c>
      <c r="R145" s="41" t="str">
        <f t="shared" si="12"/>
        <v xml:space="preserve">№124 </v>
      </c>
    </row>
    <row r="146" spans="1:18">
      <c r="A146" s="12" t="s">
        <v>128</v>
      </c>
      <c r="B146" s="36">
        <v>3313.4300000000003</v>
      </c>
      <c r="C146" s="36">
        <v>1479.6000000000001</v>
      </c>
      <c r="D146" s="36">
        <v>4793.12</v>
      </c>
      <c r="E146" s="9">
        <v>3313.44</v>
      </c>
      <c r="F146" s="9">
        <v>1479.6000000000001</v>
      </c>
      <c r="G146" s="9">
        <v>4793.13</v>
      </c>
      <c r="H146" s="10">
        <f t="shared" si="15"/>
        <v>9.9999999997635314E-3</v>
      </c>
      <c r="I146" s="10">
        <f t="shared" si="15"/>
        <v>0</v>
      </c>
      <c r="J146" s="10">
        <f t="shared" si="15"/>
        <v>1.0000000000218279E-2</v>
      </c>
      <c r="K146" s="14">
        <f>[1]Оплата!BC145</f>
        <v>2687.6105999999982</v>
      </c>
      <c r="L146" s="14">
        <f>[1]Оплата!AA145</f>
        <v>0</v>
      </c>
      <c r="M146" s="14">
        <f>H146*M$5</f>
        <v>6.1799999998538621E-2</v>
      </c>
      <c r="N146" s="14">
        <f>I146*N$5</f>
        <v>0</v>
      </c>
      <c r="O146" s="12">
        <f t="shared" si="14"/>
        <v>6.1799999998538621E-2</v>
      </c>
      <c r="P146" s="12"/>
      <c r="Q146" s="14">
        <f>K146-O146+L146+P146</f>
        <v>2687.5487999999996</v>
      </c>
      <c r="R146" s="14" t="str">
        <f t="shared" si="12"/>
        <v xml:space="preserve">№125 </v>
      </c>
    </row>
    <row r="147" spans="1:18">
      <c r="A147" s="38" t="s">
        <v>129</v>
      </c>
      <c r="B147" s="39">
        <v>2165.94</v>
      </c>
      <c r="C147" s="39">
        <v>677.29</v>
      </c>
      <c r="D147" s="39">
        <v>2843.2400000000002</v>
      </c>
      <c r="E147" s="40">
        <v>2222.46</v>
      </c>
      <c r="F147" s="40">
        <v>688.37</v>
      </c>
      <c r="G147" s="40">
        <v>2910.83</v>
      </c>
      <c r="H147" s="40">
        <f t="shared" si="15"/>
        <v>56.519999999999982</v>
      </c>
      <c r="I147" s="40">
        <f t="shared" si="15"/>
        <v>11.080000000000041</v>
      </c>
      <c r="J147" s="40">
        <f t="shared" si="15"/>
        <v>67.589999999999691</v>
      </c>
      <c r="K147" s="41">
        <f>[1]Оплата!BC146</f>
        <v>22265.750400000001</v>
      </c>
      <c r="L147" s="41">
        <f>[1]Оплата!AA146</f>
        <v>0</v>
      </c>
      <c r="M147" s="41">
        <f>H147*M$5</f>
        <v>349.29359999999986</v>
      </c>
      <c r="N147" s="41">
        <f>I147*N$5</f>
        <v>25.373200000000093</v>
      </c>
      <c r="O147" s="38">
        <f t="shared" si="14"/>
        <v>374.66679999999997</v>
      </c>
      <c r="P147" s="38"/>
      <c r="Q147" s="41">
        <f>K147-O147+L147+P147</f>
        <v>21891.083600000002</v>
      </c>
      <c r="R147" s="41" t="str">
        <f t="shared" si="12"/>
        <v xml:space="preserve">№126\1 </v>
      </c>
    </row>
    <row r="148" spans="1:18">
      <c r="A148" s="12" t="s">
        <v>130</v>
      </c>
      <c r="B148" s="36">
        <v>4723.17</v>
      </c>
      <c r="C148" s="36">
        <v>2473.63</v>
      </c>
      <c r="D148" s="36">
        <v>7196.95</v>
      </c>
      <c r="E148" s="9">
        <v>4731.26</v>
      </c>
      <c r="F148" s="9">
        <v>2475.79</v>
      </c>
      <c r="G148" s="9">
        <v>7207.2</v>
      </c>
      <c r="H148" s="10">
        <f t="shared" si="15"/>
        <v>8.0900000000001455</v>
      </c>
      <c r="I148" s="10">
        <f t="shared" si="15"/>
        <v>2.1599999999998545</v>
      </c>
      <c r="J148" s="10">
        <f t="shared" si="15"/>
        <v>10.25</v>
      </c>
      <c r="K148" s="14">
        <f>[1]Оплата!BC147</f>
        <v>-22011.710799999997</v>
      </c>
      <c r="L148" s="14">
        <f>[1]Оплата!AA147</f>
        <v>0</v>
      </c>
      <c r="M148" s="14">
        <f>H148*M$5</f>
        <v>49.996200000000897</v>
      </c>
      <c r="N148" s="14">
        <f>I148*N$5</f>
        <v>4.9463999999996666</v>
      </c>
      <c r="O148" s="12">
        <f t="shared" si="14"/>
        <v>54.942600000000567</v>
      </c>
      <c r="P148" s="12"/>
      <c r="Q148" s="14">
        <f>K148-O148+L148+P148</f>
        <v>-22066.653399999999</v>
      </c>
      <c r="R148" s="14" t="str">
        <f t="shared" si="12"/>
        <v xml:space="preserve">№126\2 </v>
      </c>
    </row>
    <row r="149" spans="1:18">
      <c r="A149" s="38" t="s">
        <v>131</v>
      </c>
      <c r="B149" s="39">
        <v>84.24</v>
      </c>
      <c r="C149" s="39">
        <v>505.64</v>
      </c>
      <c r="D149" s="39">
        <v>589.89</v>
      </c>
      <c r="E149" s="40">
        <v>84.53</v>
      </c>
      <c r="F149" s="40">
        <v>505.71000000000004</v>
      </c>
      <c r="G149" s="40">
        <v>590.27</v>
      </c>
      <c r="H149" s="40">
        <f t="shared" si="15"/>
        <v>0.29000000000000625</v>
      </c>
      <c r="I149" s="40">
        <f t="shared" si="15"/>
        <v>7.0000000000050022E-2</v>
      </c>
      <c r="J149" s="40">
        <f t="shared" si="15"/>
        <v>0.37999999999999545</v>
      </c>
      <c r="K149" s="41">
        <f>[1]Оплата!BC148</f>
        <v>974.15170000000001</v>
      </c>
      <c r="L149" s="41">
        <f>[1]Оплата!AA148</f>
        <v>0</v>
      </c>
      <c r="M149" s="41">
        <f>H149*M$5</f>
        <v>1.7922000000000387</v>
      </c>
      <c r="N149" s="41">
        <f>I149*N$5</f>
        <v>0.16030000000011455</v>
      </c>
      <c r="O149" s="38">
        <f t="shared" si="14"/>
        <v>1.9525000000001531</v>
      </c>
      <c r="P149" s="38"/>
      <c r="Q149" s="41">
        <f>K149-O149+L149+P149</f>
        <v>972.19919999999991</v>
      </c>
      <c r="R149" s="41" t="str">
        <f t="shared" si="12"/>
        <v xml:space="preserve">№127 </v>
      </c>
    </row>
    <row r="150" spans="1:18">
      <c r="A150" s="12" t="s">
        <v>132</v>
      </c>
      <c r="B150" s="36">
        <v>1181.58</v>
      </c>
      <c r="C150" s="36">
        <v>339.82</v>
      </c>
      <c r="D150" s="36">
        <v>1521.4</v>
      </c>
      <c r="E150" s="9">
        <v>1203.1600000000001</v>
      </c>
      <c r="F150" s="9">
        <v>348.76</v>
      </c>
      <c r="G150" s="9">
        <v>1551.92</v>
      </c>
      <c r="H150" s="10">
        <f t="shared" si="15"/>
        <v>21.580000000000155</v>
      </c>
      <c r="I150" s="10">
        <f t="shared" si="15"/>
        <v>8.9399999999999977</v>
      </c>
      <c r="J150" s="10">
        <f t="shared" si="15"/>
        <v>30.519999999999982</v>
      </c>
      <c r="K150" s="14">
        <f>[1]Оплата!BC149</f>
        <v>-1446.0573912422235</v>
      </c>
      <c r="L150" s="14">
        <f>[1]Оплата!AA149</f>
        <v>0</v>
      </c>
      <c r="M150" s="14">
        <f>H150*M$5</f>
        <v>133.36440000000096</v>
      </c>
      <c r="N150" s="14">
        <f>I150*N$5</f>
        <v>20.472599999999996</v>
      </c>
      <c r="O150" s="12">
        <f t="shared" si="14"/>
        <v>153.83700000000096</v>
      </c>
      <c r="P150" s="12"/>
      <c r="Q150" s="14">
        <f>K150-O150+L150+P150</f>
        <v>-1599.8943912422244</v>
      </c>
      <c r="R150" s="14" t="str">
        <f t="shared" si="12"/>
        <v xml:space="preserve">№128 </v>
      </c>
    </row>
    <row r="151" spans="1:18">
      <c r="A151" s="38" t="s">
        <v>133</v>
      </c>
      <c r="B151" s="39">
        <v>18320.403000000002</v>
      </c>
      <c r="C151" s="39">
        <v>6249.2219999999998</v>
      </c>
      <c r="D151" s="39">
        <v>24569.625</v>
      </c>
      <c r="E151" s="40">
        <v>18651.697</v>
      </c>
      <c r="F151" s="40">
        <v>6427.6810000000005</v>
      </c>
      <c r="G151" s="40">
        <v>25079.378000000001</v>
      </c>
      <c r="H151" s="40">
        <f t="shared" si="15"/>
        <v>331.29399999999805</v>
      </c>
      <c r="I151" s="40">
        <f t="shared" si="15"/>
        <v>178.45900000000074</v>
      </c>
      <c r="J151" s="40">
        <f t="shared" si="15"/>
        <v>509.75300000000061</v>
      </c>
      <c r="K151" s="41">
        <f>[1]Оплата!BC150</f>
        <v>-7164.157560000016</v>
      </c>
      <c r="L151" s="41">
        <f>[1]Оплата!AA150</f>
        <v>5000</v>
      </c>
      <c r="M151" s="41">
        <f>H151*M$5</f>
        <v>2047.3969199999879</v>
      </c>
      <c r="N151" s="41">
        <f>I151*N$5</f>
        <v>408.6711100000017</v>
      </c>
      <c r="O151" s="38">
        <f t="shared" si="14"/>
        <v>2456.0680299999894</v>
      </c>
      <c r="P151" s="38"/>
      <c r="Q151" s="41">
        <f>K151-O151+L151+P151</f>
        <v>-4620.2255900000055</v>
      </c>
      <c r="R151" s="41" t="str">
        <f t="shared" si="12"/>
        <v>№129</v>
      </c>
    </row>
    <row r="152" spans="1:18">
      <c r="A152" s="12" t="s">
        <v>134</v>
      </c>
      <c r="B152" s="36">
        <v>5090.32</v>
      </c>
      <c r="C152" s="36">
        <v>1689.91</v>
      </c>
      <c r="D152" s="36">
        <v>6780.2300000000005</v>
      </c>
      <c r="E152" s="9">
        <v>5316.56</v>
      </c>
      <c r="F152" s="9">
        <v>1764.31</v>
      </c>
      <c r="G152" s="9">
        <v>7080.88</v>
      </c>
      <c r="H152" s="10">
        <f t="shared" si="15"/>
        <v>226.24000000000069</v>
      </c>
      <c r="I152" s="10">
        <f t="shared" si="15"/>
        <v>74.399999999999864</v>
      </c>
      <c r="J152" s="10">
        <f t="shared" si="15"/>
        <v>300.64999999999964</v>
      </c>
      <c r="K152" s="14">
        <f>[1]Оплата!BC151</f>
        <v>-28.533799999998507</v>
      </c>
      <c r="L152" s="14">
        <f>[1]Оплата!AA151</f>
        <v>2000</v>
      </c>
      <c r="M152" s="14">
        <f>H152*M$5</f>
        <v>1398.1632000000043</v>
      </c>
      <c r="N152" s="14">
        <f>I152*N$5</f>
        <v>170.37599999999969</v>
      </c>
      <c r="O152" s="12">
        <f t="shared" si="14"/>
        <v>1568.539200000004</v>
      </c>
      <c r="P152" s="12"/>
      <c r="Q152" s="14">
        <f>K152-O152+L152+P152</f>
        <v>402.92699999999741</v>
      </c>
      <c r="R152" s="14" t="str">
        <f t="shared" si="12"/>
        <v xml:space="preserve">№130 </v>
      </c>
    </row>
    <row r="153" spans="1:18">
      <c r="A153" s="38" t="s">
        <v>135</v>
      </c>
      <c r="B153" s="39">
        <v>43504.75</v>
      </c>
      <c r="C153" s="39">
        <v>20311.34</v>
      </c>
      <c r="D153" s="39">
        <v>63816.1</v>
      </c>
      <c r="E153" s="40">
        <v>43953.599999999999</v>
      </c>
      <c r="F153" s="40">
        <v>20479.03</v>
      </c>
      <c r="G153" s="40">
        <v>64432.639999999999</v>
      </c>
      <c r="H153" s="40">
        <f t="shared" si="15"/>
        <v>448.84999999999854</v>
      </c>
      <c r="I153" s="40">
        <f t="shared" si="15"/>
        <v>167.68999999999869</v>
      </c>
      <c r="J153" s="40">
        <f t="shared" si="15"/>
        <v>616.54000000000087</v>
      </c>
      <c r="K153" s="41">
        <f>[1]Оплата!BC152</f>
        <v>-7952.7294999999976</v>
      </c>
      <c r="L153" s="41">
        <f>[1]Оплата!AA152</f>
        <v>10000</v>
      </c>
      <c r="M153" s="41">
        <f>H153*M$5</f>
        <v>2773.8929999999909</v>
      </c>
      <c r="N153" s="41">
        <f>I153*N$5</f>
        <v>384.01009999999701</v>
      </c>
      <c r="O153" s="38">
        <f t="shared" si="14"/>
        <v>3157.9030999999877</v>
      </c>
      <c r="P153" s="38"/>
      <c r="Q153" s="41">
        <f>K153-O153+L153+P153</f>
        <v>-1110.6325999999863</v>
      </c>
      <c r="R153" s="41" t="str">
        <f t="shared" si="12"/>
        <v xml:space="preserve">№131 </v>
      </c>
    </row>
    <row r="154" spans="1:18">
      <c r="A154" s="12" t="s">
        <v>136</v>
      </c>
      <c r="B154" s="36">
        <v>2543.9299999999998</v>
      </c>
      <c r="C154" s="36">
        <v>882.83</v>
      </c>
      <c r="D154" s="36">
        <v>3426.77</v>
      </c>
      <c r="E154" s="9">
        <v>2548.63</v>
      </c>
      <c r="F154" s="9">
        <v>882.84</v>
      </c>
      <c r="G154" s="9">
        <v>3431.4700000000003</v>
      </c>
      <c r="H154" s="10">
        <f t="shared" si="15"/>
        <v>4.7000000000002728</v>
      </c>
      <c r="I154" s="10">
        <f t="shared" si="15"/>
        <v>9.9999999999909051E-3</v>
      </c>
      <c r="J154" s="10">
        <f t="shared" si="15"/>
        <v>4.7000000000002728</v>
      </c>
      <c r="K154" s="14">
        <f>[1]Оплата!BC153</f>
        <v>99.995799999999917</v>
      </c>
      <c r="L154" s="14">
        <f>[1]Оплата!AA153</f>
        <v>0</v>
      </c>
      <c r="M154" s="14">
        <f>H154*M$5</f>
        <v>29.046000000001683</v>
      </c>
      <c r="N154" s="14">
        <f>I154*N$5</f>
        <v>2.2899999999979173E-2</v>
      </c>
      <c r="O154" s="12">
        <f t="shared" si="14"/>
        <v>29.068900000001662</v>
      </c>
      <c r="P154" s="12"/>
      <c r="Q154" s="14">
        <f>K154-O154+L154+P154</f>
        <v>70.926899999998255</v>
      </c>
      <c r="R154" s="14" t="str">
        <f t="shared" si="12"/>
        <v xml:space="preserve">№132 </v>
      </c>
    </row>
    <row r="155" spans="1:18">
      <c r="A155" s="38" t="s">
        <v>137</v>
      </c>
      <c r="B155" s="39">
        <v>1833.95</v>
      </c>
      <c r="C155" s="39">
        <v>3139.71</v>
      </c>
      <c r="D155" s="39">
        <v>4973.67</v>
      </c>
      <c r="E155" s="40">
        <v>1898.03</v>
      </c>
      <c r="F155" s="40">
        <v>3164.26</v>
      </c>
      <c r="G155" s="40">
        <v>5062.29</v>
      </c>
      <c r="H155" s="40">
        <f t="shared" si="15"/>
        <v>64.079999999999927</v>
      </c>
      <c r="I155" s="40">
        <f t="shared" si="15"/>
        <v>24.550000000000182</v>
      </c>
      <c r="J155" s="40">
        <f t="shared" si="15"/>
        <v>88.619999999999891</v>
      </c>
      <c r="K155" s="41">
        <f>[1]Оплата!BC154</f>
        <v>738.79280000000006</v>
      </c>
      <c r="L155" s="41">
        <f>[1]Оплата!AA154</f>
        <v>0</v>
      </c>
      <c r="M155" s="41">
        <f>H155*M$5</f>
        <v>396.01439999999951</v>
      </c>
      <c r="N155" s="41">
        <f>I155*N$5</f>
        <v>56.219500000000416</v>
      </c>
      <c r="O155" s="38">
        <f t="shared" si="14"/>
        <v>452.23389999999995</v>
      </c>
      <c r="P155" s="38"/>
      <c r="Q155" s="41">
        <f>K155-O155+L155+P155</f>
        <v>286.55890000000011</v>
      </c>
      <c r="R155" s="41" t="str">
        <f t="shared" si="12"/>
        <v xml:space="preserve">№133 </v>
      </c>
    </row>
    <row r="156" spans="1:18">
      <c r="A156" s="12" t="s">
        <v>138</v>
      </c>
      <c r="B156" s="36">
        <v>2650.46</v>
      </c>
      <c r="C156" s="36">
        <v>1071.9000000000001</v>
      </c>
      <c r="D156" s="36">
        <v>3722.4</v>
      </c>
      <c r="E156" s="9">
        <v>2650.46</v>
      </c>
      <c r="F156" s="9">
        <v>1071.9100000000001</v>
      </c>
      <c r="G156" s="9">
        <v>3722.41</v>
      </c>
      <c r="H156" s="10">
        <f t="shared" si="15"/>
        <v>0</v>
      </c>
      <c r="I156" s="10">
        <f t="shared" si="15"/>
        <v>9.9999999999909051E-3</v>
      </c>
      <c r="J156" s="10">
        <f t="shared" si="15"/>
        <v>9.9999999997635314E-3</v>
      </c>
      <c r="K156" s="14">
        <f>[1]Оплата!BC155</f>
        <v>28.720800000000526</v>
      </c>
      <c r="L156" s="14">
        <f>[1]Оплата!AA155</f>
        <v>0</v>
      </c>
      <c r="M156" s="14">
        <f>H156*M$5</f>
        <v>0</v>
      </c>
      <c r="N156" s="14">
        <f>I156*N$5</f>
        <v>2.2899999999979173E-2</v>
      </c>
      <c r="O156" s="12">
        <f t="shared" si="14"/>
        <v>2.2899999999979173E-2</v>
      </c>
      <c r="P156" s="12"/>
      <c r="Q156" s="14">
        <f>K156-O156+L156+P156</f>
        <v>28.697900000000548</v>
      </c>
      <c r="R156" s="14" t="str">
        <f t="shared" si="12"/>
        <v xml:space="preserve">№134 </v>
      </c>
    </row>
    <row r="157" spans="1:18">
      <c r="A157" s="38" t="s">
        <v>139</v>
      </c>
      <c r="B157" s="39">
        <v>1482.81</v>
      </c>
      <c r="C157" s="39">
        <v>753.18000000000006</v>
      </c>
      <c r="D157" s="39">
        <v>2236.02</v>
      </c>
      <c r="E157" s="40">
        <v>1518.64</v>
      </c>
      <c r="F157" s="40">
        <v>772.37</v>
      </c>
      <c r="G157" s="40">
        <v>2291.0300000000002</v>
      </c>
      <c r="H157" s="40">
        <f t="shared" si="15"/>
        <v>35.830000000000155</v>
      </c>
      <c r="I157" s="40">
        <f t="shared" si="15"/>
        <v>19.189999999999941</v>
      </c>
      <c r="J157" s="40">
        <f t="shared" si="15"/>
        <v>55.010000000000218</v>
      </c>
      <c r="K157" s="41">
        <f>[1]Оплата!BC156</f>
        <v>-1185.7159999999999</v>
      </c>
      <c r="L157" s="41">
        <f>[1]Оплата!AA156</f>
        <v>0</v>
      </c>
      <c r="M157" s="41">
        <f>H157*M$5</f>
        <v>221.42940000000095</v>
      </c>
      <c r="N157" s="41">
        <f>I157*N$5</f>
        <v>43.945099999999869</v>
      </c>
      <c r="O157" s="38">
        <f t="shared" si="14"/>
        <v>265.37450000000081</v>
      </c>
      <c r="P157" s="38"/>
      <c r="Q157" s="41">
        <f>K157-O157+L157+P157</f>
        <v>-1451.0905000000007</v>
      </c>
      <c r="R157" s="41" t="str">
        <f t="shared" si="12"/>
        <v xml:space="preserve">№135 </v>
      </c>
    </row>
    <row r="158" spans="1:18">
      <c r="A158" s="12" t="s">
        <v>140</v>
      </c>
      <c r="B158" s="36">
        <v>1627.02</v>
      </c>
      <c r="C158" s="36">
        <v>1277.54</v>
      </c>
      <c r="D158" s="36">
        <v>2904.57</v>
      </c>
      <c r="E158" s="9">
        <v>1699.88</v>
      </c>
      <c r="F158" s="9">
        <v>1314.25</v>
      </c>
      <c r="G158" s="9">
        <v>3014.14</v>
      </c>
      <c r="H158" s="10">
        <f t="shared" si="15"/>
        <v>72.860000000000127</v>
      </c>
      <c r="I158" s="10">
        <f t="shared" si="15"/>
        <v>36.710000000000036</v>
      </c>
      <c r="J158" s="10">
        <f t="shared" si="15"/>
        <v>109.56999999999971</v>
      </c>
      <c r="K158" s="14">
        <f>[1]Оплата!BC157</f>
        <v>-3916.8143999999998</v>
      </c>
      <c r="L158" s="14">
        <f>[1]Оплата!AA157</f>
        <v>0</v>
      </c>
      <c r="M158" s="14">
        <f>H158*M$5</f>
        <v>450.27480000000077</v>
      </c>
      <c r="N158" s="14">
        <f>I158*N$5</f>
        <v>84.065900000000084</v>
      </c>
      <c r="O158" s="12">
        <f t="shared" si="14"/>
        <v>534.34070000000088</v>
      </c>
      <c r="P158" s="12"/>
      <c r="Q158" s="14">
        <f>K158-O158+L158+P158</f>
        <v>-4451.1551000000009</v>
      </c>
      <c r="R158" s="14" t="str">
        <f t="shared" si="12"/>
        <v xml:space="preserve">№136 </v>
      </c>
    </row>
    <row r="159" spans="1:18">
      <c r="A159" s="38" t="s">
        <v>141</v>
      </c>
      <c r="B159" s="39">
        <v>945.77</v>
      </c>
      <c r="C159" s="39">
        <v>526.43000000000006</v>
      </c>
      <c r="D159" s="39">
        <v>1472.21</v>
      </c>
      <c r="E159" s="40">
        <v>945.77</v>
      </c>
      <c r="F159" s="40">
        <v>526.43000000000006</v>
      </c>
      <c r="G159" s="40">
        <v>1472.21</v>
      </c>
      <c r="H159" s="40">
        <f t="shared" si="15"/>
        <v>0</v>
      </c>
      <c r="I159" s="40">
        <f t="shared" si="15"/>
        <v>0</v>
      </c>
      <c r="J159" s="40">
        <f t="shared" si="15"/>
        <v>0</v>
      </c>
      <c r="K159" s="41">
        <f>[1]Оплата!BC158</f>
        <v>130.06719999999984</v>
      </c>
      <c r="L159" s="41">
        <f>[1]Оплата!AA158</f>
        <v>0</v>
      </c>
      <c r="M159" s="41">
        <f>H159*M$5</f>
        <v>0</v>
      </c>
      <c r="N159" s="41">
        <f>I159*N$5</f>
        <v>0</v>
      </c>
      <c r="O159" s="38">
        <f t="shared" si="14"/>
        <v>0</v>
      </c>
      <c r="P159" s="38"/>
      <c r="Q159" s="41">
        <f>K159-O159+L159+P159</f>
        <v>130.06719999999984</v>
      </c>
      <c r="R159" s="41" t="str">
        <f t="shared" si="12"/>
        <v>№137</v>
      </c>
    </row>
    <row r="160" spans="1:18">
      <c r="A160" s="12" t="s">
        <v>142</v>
      </c>
      <c r="B160" s="36">
        <v>5881.9400000000005</v>
      </c>
      <c r="C160" s="36">
        <v>1242.6300000000001</v>
      </c>
      <c r="D160" s="36">
        <v>7124.57</v>
      </c>
      <c r="E160" s="9">
        <v>6225.95</v>
      </c>
      <c r="F160" s="9">
        <v>1289.1600000000001</v>
      </c>
      <c r="G160" s="9">
        <v>7515.12</v>
      </c>
      <c r="H160" s="10">
        <f t="shared" si="15"/>
        <v>344.00999999999931</v>
      </c>
      <c r="I160" s="10">
        <f t="shared" si="15"/>
        <v>46.529999999999973</v>
      </c>
      <c r="J160" s="10">
        <f t="shared" si="15"/>
        <v>390.55000000000018</v>
      </c>
      <c r="K160" s="14">
        <f>[1]Оплата!BC159</f>
        <v>227.9266999999962</v>
      </c>
      <c r="L160" s="14">
        <f>[1]Оплата!AA159</f>
        <v>0</v>
      </c>
      <c r="M160" s="14">
        <f>H160*M$5</f>
        <v>2125.9817999999955</v>
      </c>
      <c r="N160" s="14">
        <f>I160*N$5</f>
        <v>106.55369999999994</v>
      </c>
      <c r="O160" s="12">
        <f t="shared" si="14"/>
        <v>2232.5354999999954</v>
      </c>
      <c r="P160" s="12"/>
      <c r="Q160" s="14">
        <f>K160-O160+L160+P160</f>
        <v>-2004.6087999999993</v>
      </c>
      <c r="R160" s="14" t="str">
        <f t="shared" si="12"/>
        <v>№138</v>
      </c>
    </row>
    <row r="161" spans="1:18">
      <c r="A161" s="38" t="s">
        <v>143</v>
      </c>
      <c r="B161" s="39">
        <v>2845.16</v>
      </c>
      <c r="C161" s="39">
        <v>2342.8000000000002</v>
      </c>
      <c r="D161" s="39">
        <v>5187.97</v>
      </c>
      <c r="E161" s="40">
        <v>2878.85</v>
      </c>
      <c r="F161" s="40">
        <v>2363.98</v>
      </c>
      <c r="G161" s="40">
        <v>5242.84</v>
      </c>
      <c r="H161" s="40">
        <f t="shared" si="15"/>
        <v>33.690000000000055</v>
      </c>
      <c r="I161" s="40">
        <f t="shared" si="15"/>
        <v>21.179999999999836</v>
      </c>
      <c r="J161" s="40">
        <f t="shared" si="15"/>
        <v>54.869999999999891</v>
      </c>
      <c r="K161" s="41">
        <f>[1]Оплата!BC160</f>
        <v>-1241.5227999999993</v>
      </c>
      <c r="L161" s="41">
        <f>[1]Оплата!AA160</f>
        <v>0</v>
      </c>
      <c r="M161" s="41">
        <f>H161*M$5</f>
        <v>208.20420000000033</v>
      </c>
      <c r="N161" s="41">
        <f>I161*N$5</f>
        <v>48.502199999999625</v>
      </c>
      <c r="O161" s="38">
        <f t="shared" si="14"/>
        <v>256.70639999999997</v>
      </c>
      <c r="P161" s="38"/>
      <c r="Q161" s="41">
        <f>K161-O161+L161+P161</f>
        <v>-1498.2291999999993</v>
      </c>
      <c r="R161" s="41" t="str">
        <f t="shared" si="12"/>
        <v xml:space="preserve">№139 </v>
      </c>
    </row>
    <row r="162" spans="1:18">
      <c r="A162" s="12" t="s">
        <v>144</v>
      </c>
      <c r="B162" s="36">
        <v>9815.69</v>
      </c>
      <c r="C162" s="36">
        <v>5277.51</v>
      </c>
      <c r="D162" s="36">
        <v>15093.210000000001</v>
      </c>
      <c r="E162" s="9">
        <v>9988.08</v>
      </c>
      <c r="F162" s="9">
        <v>5422.07</v>
      </c>
      <c r="G162" s="9">
        <v>15410.16</v>
      </c>
      <c r="H162" s="10">
        <f t="shared" si="15"/>
        <v>172.38999999999942</v>
      </c>
      <c r="I162" s="10">
        <f t="shared" si="15"/>
        <v>144.55999999999949</v>
      </c>
      <c r="J162" s="10">
        <f t="shared" si="15"/>
        <v>316.94999999999891</v>
      </c>
      <c r="K162" s="14">
        <f>[1]Оплата!BC161</f>
        <v>-922.81290000000081</v>
      </c>
      <c r="L162" s="14">
        <f>[1]Оплата!AA161</f>
        <v>0</v>
      </c>
      <c r="M162" s="14">
        <f>H162*M$5</f>
        <v>1065.3701999999964</v>
      </c>
      <c r="N162" s="14">
        <f>I162*N$5</f>
        <v>331.04239999999885</v>
      </c>
      <c r="O162" s="12">
        <f t="shared" si="14"/>
        <v>1396.4125999999953</v>
      </c>
      <c r="P162" s="12"/>
      <c r="Q162" s="14">
        <f>K162-O162+L162+P162</f>
        <v>-2319.2254999999959</v>
      </c>
      <c r="R162" s="14" t="str">
        <f t="shared" si="12"/>
        <v xml:space="preserve">№140 </v>
      </c>
    </row>
    <row r="163" spans="1:18">
      <c r="A163" s="38" t="s">
        <v>145</v>
      </c>
      <c r="B163" s="39">
        <v>4569.75</v>
      </c>
      <c r="C163" s="39">
        <v>1929.15</v>
      </c>
      <c r="D163" s="39">
        <v>6498.91</v>
      </c>
      <c r="E163" s="40">
        <v>4751.7700000000004</v>
      </c>
      <c r="F163" s="40">
        <v>2100.4499999999998</v>
      </c>
      <c r="G163" s="40">
        <v>6852.2300000000005</v>
      </c>
      <c r="H163" s="40">
        <f>E163-B163</f>
        <v>182.02000000000044</v>
      </c>
      <c r="I163" s="40">
        <f>F163-C163</f>
        <v>171.29999999999973</v>
      </c>
      <c r="J163" s="40">
        <f>G163-D163</f>
        <v>353.32000000000062</v>
      </c>
      <c r="K163" s="41">
        <f>[1]Оплата!BC162</f>
        <v>-7768.7274999999991</v>
      </c>
      <c r="L163" s="41">
        <f>[1]Оплата!AA162</f>
        <v>0</v>
      </c>
      <c r="M163" s="41">
        <f>H163*M$5</f>
        <v>1124.8836000000026</v>
      </c>
      <c r="N163" s="41">
        <f>I163*N$5</f>
        <v>392.27699999999936</v>
      </c>
      <c r="O163" s="38">
        <f t="shared" si="14"/>
        <v>1517.160600000002</v>
      </c>
      <c r="P163" s="38"/>
      <c r="Q163" s="41">
        <f>K163-O163+L163+P163</f>
        <v>-9285.8881000000001</v>
      </c>
      <c r="R163" s="41" t="str">
        <f t="shared" si="12"/>
        <v xml:space="preserve">№141\1 </v>
      </c>
    </row>
    <row r="164" spans="1:18">
      <c r="A164" s="12" t="s">
        <v>146</v>
      </c>
      <c r="B164" s="36">
        <v>2157.27</v>
      </c>
      <c r="C164" s="36">
        <v>552.75</v>
      </c>
      <c r="D164" s="36">
        <v>2710.03</v>
      </c>
      <c r="E164" s="9">
        <v>2225.25</v>
      </c>
      <c r="F164" s="9">
        <v>569.16</v>
      </c>
      <c r="G164" s="9">
        <v>2794.42</v>
      </c>
      <c r="H164" s="10">
        <f t="shared" si="15"/>
        <v>67.980000000000018</v>
      </c>
      <c r="I164" s="10">
        <f t="shared" si="15"/>
        <v>16.409999999999968</v>
      </c>
      <c r="J164" s="10">
        <f t="shared" si="15"/>
        <v>84.389999999999873</v>
      </c>
      <c r="K164" s="14">
        <f>[1]Оплата!BC163</f>
        <v>3164.854499999999</v>
      </c>
      <c r="L164" s="14">
        <f>[1]Оплата!AA163</f>
        <v>0</v>
      </c>
      <c r="M164" s="14">
        <f>H164*M$5</f>
        <v>420.11640000000011</v>
      </c>
      <c r="N164" s="14">
        <f>I164*N$5</f>
        <v>37.578899999999926</v>
      </c>
      <c r="O164" s="12">
        <f t="shared" si="14"/>
        <v>457.69530000000003</v>
      </c>
      <c r="P164" s="12"/>
      <c r="Q164" s="14">
        <f>K164-O164+L164+P164</f>
        <v>2707.1591999999991</v>
      </c>
      <c r="R164" s="14" t="str">
        <f t="shared" si="12"/>
        <v xml:space="preserve">№141\2 </v>
      </c>
    </row>
    <row r="165" spans="1:18">
      <c r="A165" s="38" t="s">
        <v>147</v>
      </c>
      <c r="B165" s="39">
        <v>162.99</v>
      </c>
      <c r="C165" s="39">
        <v>672.81000000000006</v>
      </c>
      <c r="D165" s="39">
        <v>835.81000000000006</v>
      </c>
      <c r="E165" s="40">
        <v>162.99</v>
      </c>
      <c r="F165" s="40">
        <v>672.81000000000006</v>
      </c>
      <c r="G165" s="40">
        <v>835.81000000000006</v>
      </c>
      <c r="H165" s="40">
        <f t="shared" si="15"/>
        <v>0</v>
      </c>
      <c r="I165" s="40">
        <f t="shared" si="15"/>
        <v>0</v>
      </c>
      <c r="J165" s="40">
        <f t="shared" si="15"/>
        <v>0</v>
      </c>
      <c r="K165" s="41">
        <f>[1]Оплата!BC164</f>
        <v>1910.9034999999997</v>
      </c>
      <c r="L165" s="41">
        <f>[1]Оплата!AA164</f>
        <v>0</v>
      </c>
      <c r="M165" s="41">
        <f>H165*M$5</f>
        <v>0</v>
      </c>
      <c r="N165" s="41">
        <f>I165*N$5</f>
        <v>0</v>
      </c>
      <c r="O165" s="38">
        <f t="shared" si="14"/>
        <v>0</v>
      </c>
      <c r="P165" s="38"/>
      <c r="Q165" s="41">
        <f>K165-O165+L165+P165</f>
        <v>1910.9034999999997</v>
      </c>
      <c r="R165" s="41" t="str">
        <f t="shared" si="12"/>
        <v xml:space="preserve">№142 </v>
      </c>
    </row>
    <row r="166" spans="1:18">
      <c r="A166" s="12" t="s">
        <v>148</v>
      </c>
      <c r="B166" s="36">
        <v>11.38</v>
      </c>
      <c r="C166" s="36">
        <v>5.36</v>
      </c>
      <c r="D166" s="36">
        <v>16.75</v>
      </c>
      <c r="E166" s="9">
        <v>11.38</v>
      </c>
      <c r="F166" s="9">
        <v>5.36</v>
      </c>
      <c r="G166" s="9">
        <v>16.75</v>
      </c>
      <c r="H166" s="10">
        <f t="shared" si="15"/>
        <v>0</v>
      </c>
      <c r="I166" s="10">
        <f t="shared" si="15"/>
        <v>0</v>
      </c>
      <c r="J166" s="10">
        <f t="shared" si="15"/>
        <v>0</v>
      </c>
      <c r="K166" s="14">
        <f>[1]Оплата!BC165</f>
        <v>-56.486400000000017</v>
      </c>
      <c r="L166" s="14">
        <f>[1]Оплата!AA165</f>
        <v>0</v>
      </c>
      <c r="M166" s="14">
        <f>H166*M$5</f>
        <v>0</v>
      </c>
      <c r="N166" s="14">
        <f>I166*N$5</f>
        <v>0</v>
      </c>
      <c r="O166" s="12">
        <f t="shared" si="14"/>
        <v>0</v>
      </c>
      <c r="P166" s="12"/>
      <c r="Q166" s="14">
        <f>K166-O166+L166+P166</f>
        <v>-56.486400000000017</v>
      </c>
      <c r="R166" s="14" t="str">
        <f t="shared" si="12"/>
        <v xml:space="preserve">№143 </v>
      </c>
    </row>
    <row r="167" spans="1:18">
      <c r="A167" s="38" t="s">
        <v>149</v>
      </c>
      <c r="B167" s="39">
        <v>556.88</v>
      </c>
      <c r="C167" s="39">
        <v>228.32</v>
      </c>
      <c r="D167" s="39">
        <v>785.22</v>
      </c>
      <c r="E167" s="40">
        <v>556.89</v>
      </c>
      <c r="F167" s="40">
        <v>228.34</v>
      </c>
      <c r="G167" s="40">
        <v>785.24</v>
      </c>
      <c r="H167" s="40">
        <f t="shared" si="15"/>
        <v>9.9999999999909051E-3</v>
      </c>
      <c r="I167" s="40">
        <f t="shared" si="15"/>
        <v>2.0000000000010232E-2</v>
      </c>
      <c r="J167" s="40">
        <f t="shared" si="15"/>
        <v>1.999999999998181E-2</v>
      </c>
      <c r="K167" s="41">
        <f>[1]Оплата!BC166</f>
        <v>5.8114000000000861</v>
      </c>
      <c r="L167" s="41">
        <f>[1]Оплата!AA166</f>
        <v>0</v>
      </c>
      <c r="M167" s="41">
        <f>H167*M$5</f>
        <v>6.1799999999943789E-2</v>
      </c>
      <c r="N167" s="41">
        <f>I167*N$5</f>
        <v>4.5800000000023433E-2</v>
      </c>
      <c r="O167" s="38">
        <f t="shared" si="14"/>
        <v>0.10759999999996722</v>
      </c>
      <c r="P167" s="38"/>
      <c r="Q167" s="41">
        <f>K167-O167+L167+P167</f>
        <v>5.7038000000001192</v>
      </c>
      <c r="R167" s="41" t="str">
        <f t="shared" si="12"/>
        <v>№143а</v>
      </c>
    </row>
    <row r="168" spans="1:18">
      <c r="A168" s="12" t="s">
        <v>150</v>
      </c>
      <c r="B168" s="36">
        <v>4078.19</v>
      </c>
      <c r="C168" s="36">
        <v>3274.4</v>
      </c>
      <c r="D168" s="36">
        <v>7352.63</v>
      </c>
      <c r="E168" s="9">
        <v>4129.45</v>
      </c>
      <c r="F168" s="9">
        <v>3301.57</v>
      </c>
      <c r="G168" s="9">
        <v>7431.06</v>
      </c>
      <c r="H168" s="10">
        <f t="shared" si="15"/>
        <v>51.259999999999764</v>
      </c>
      <c r="I168" s="10">
        <f t="shared" si="15"/>
        <v>27.170000000000073</v>
      </c>
      <c r="J168" s="10">
        <f t="shared" si="15"/>
        <v>78.430000000000291</v>
      </c>
      <c r="K168" s="14">
        <f>[1]Оплата!BC167</f>
        <v>-251.13400000000138</v>
      </c>
      <c r="L168" s="14">
        <f>[1]Оплата!AA167</f>
        <v>0</v>
      </c>
      <c r="M168" s="14">
        <f>H168*M$5</f>
        <v>316.78679999999855</v>
      </c>
      <c r="N168" s="14">
        <f>I168*N$5</f>
        <v>62.219300000000167</v>
      </c>
      <c r="O168" s="12">
        <f t="shared" si="14"/>
        <v>379.0060999999987</v>
      </c>
      <c r="P168" s="12"/>
      <c r="Q168" s="14">
        <f>K168-O168+L168+P168</f>
        <v>-630.14010000000007</v>
      </c>
      <c r="R168" s="14" t="str">
        <f t="shared" si="12"/>
        <v xml:space="preserve">№144 </v>
      </c>
    </row>
    <row r="169" spans="1:18">
      <c r="A169" s="38" t="s">
        <v>151</v>
      </c>
      <c r="B169" s="39">
        <v>1579.48</v>
      </c>
      <c r="C169" s="39">
        <v>2419.79</v>
      </c>
      <c r="D169" s="39">
        <v>3999.28</v>
      </c>
      <c r="E169" s="40">
        <v>1652.1200000000001</v>
      </c>
      <c r="F169" s="40">
        <v>2437.7800000000002</v>
      </c>
      <c r="G169" s="40">
        <v>4089.9100000000003</v>
      </c>
      <c r="H169" s="40">
        <f t="shared" si="15"/>
        <v>72.6400000000001</v>
      </c>
      <c r="I169" s="40">
        <f t="shared" si="15"/>
        <v>17.990000000000236</v>
      </c>
      <c r="J169" s="40">
        <f t="shared" si="15"/>
        <v>90.630000000000109</v>
      </c>
      <c r="K169" s="41">
        <f>[1]Оплата!BC168</f>
        <v>-1831.5331000000087</v>
      </c>
      <c r="L169" s="41">
        <f>[1]Оплата!AA168</f>
        <v>0</v>
      </c>
      <c r="M169" s="41">
        <f>H169*M$5</f>
        <v>448.9152000000006</v>
      </c>
      <c r="N169" s="41">
        <f>I169*N$5</f>
        <v>41.197100000000539</v>
      </c>
      <c r="O169" s="38">
        <f t="shared" si="14"/>
        <v>490.11230000000114</v>
      </c>
      <c r="P169" s="38"/>
      <c r="Q169" s="41">
        <f>K169-O169+L169+P169</f>
        <v>-2321.6454000000099</v>
      </c>
      <c r="R169" s="41" t="str">
        <f t="shared" si="12"/>
        <v xml:space="preserve">№145\1 </v>
      </c>
    </row>
    <row r="170" spans="1:18">
      <c r="A170" s="12" t="s">
        <v>152</v>
      </c>
      <c r="B170" s="36">
        <v>4104.75</v>
      </c>
      <c r="C170" s="36">
        <v>2338.4</v>
      </c>
      <c r="D170" s="36">
        <v>6443.25</v>
      </c>
      <c r="E170" s="9">
        <v>4243.8599999999997</v>
      </c>
      <c r="F170" s="9">
        <v>2364.33</v>
      </c>
      <c r="G170" s="9">
        <v>6608.3</v>
      </c>
      <c r="H170" s="10">
        <f t="shared" si="15"/>
        <v>139.10999999999967</v>
      </c>
      <c r="I170" s="10">
        <f t="shared" si="15"/>
        <v>25.929999999999836</v>
      </c>
      <c r="J170" s="10">
        <f t="shared" si="15"/>
        <v>165.05000000000018</v>
      </c>
      <c r="K170" s="14">
        <f>[1]Оплата!BC169</f>
        <v>3407.1480000000006</v>
      </c>
      <c r="L170" s="14">
        <f>[1]Оплата!AA169</f>
        <v>0</v>
      </c>
      <c r="M170" s="14">
        <f>H170*M$5</f>
        <v>859.69979999999794</v>
      </c>
      <c r="N170" s="14">
        <f>I170*N$5</f>
        <v>59.379699999999623</v>
      </c>
      <c r="O170" s="12">
        <f t="shared" si="14"/>
        <v>919.07949999999755</v>
      </c>
      <c r="P170" s="12"/>
      <c r="Q170" s="14">
        <f>K170-O170+L170+P170</f>
        <v>2488.068500000003</v>
      </c>
      <c r="R170" s="14" t="str">
        <f t="shared" si="12"/>
        <v>№145\2</v>
      </c>
    </row>
    <row r="171" spans="1:18" ht="15.75" thickBot="1">
      <c r="A171" s="38" t="s">
        <v>153</v>
      </c>
      <c r="B171" s="39">
        <v>8625.2100000000009</v>
      </c>
      <c r="C171" s="39">
        <v>4444.49</v>
      </c>
      <c r="D171" s="39">
        <v>13069.710000000001</v>
      </c>
      <c r="E171" s="40">
        <v>8634.77</v>
      </c>
      <c r="F171" s="40">
        <v>4445.5600000000004</v>
      </c>
      <c r="G171" s="40">
        <v>13080.33</v>
      </c>
      <c r="H171" s="40">
        <f t="shared" si="15"/>
        <v>9.5599999999994907</v>
      </c>
      <c r="I171" s="40">
        <f t="shared" si="15"/>
        <v>1.0700000000006185</v>
      </c>
      <c r="J171" s="40">
        <f t="shared" si="15"/>
        <v>10.619999999998981</v>
      </c>
      <c r="K171" s="41">
        <f>[1]Оплата!BC170</f>
        <v>-6786.2844000000059</v>
      </c>
      <c r="L171" s="41">
        <f>[1]Оплата!AA170</f>
        <v>2600</v>
      </c>
      <c r="M171" s="41">
        <f>H171*M$5</f>
        <v>59.080799999996849</v>
      </c>
      <c r="N171" s="41">
        <f>I171*N$5</f>
        <v>2.4503000000014161</v>
      </c>
      <c r="O171" s="38">
        <f t="shared" si="14"/>
        <v>61.531099999998261</v>
      </c>
      <c r="P171" s="38"/>
      <c r="Q171" s="41">
        <f>K171-O171+L171+P171</f>
        <v>-4247.8155000000042</v>
      </c>
      <c r="R171" s="41" t="str">
        <f t="shared" si="12"/>
        <v xml:space="preserve">№146 </v>
      </c>
    </row>
    <row r="172" spans="1:18" ht="15.75" thickBot="1">
      <c r="A172" s="12" t="s">
        <v>285</v>
      </c>
      <c r="B172" s="36">
        <v>1481.3130000000001</v>
      </c>
      <c r="C172" s="36">
        <v>508.43600000000004</v>
      </c>
      <c r="D172" s="37">
        <v>1989.749</v>
      </c>
      <c r="E172" s="9">
        <v>1775.943</v>
      </c>
      <c r="F172" s="9">
        <v>619.95799999999997</v>
      </c>
      <c r="G172" s="9">
        <v>2395.9009999999998</v>
      </c>
      <c r="H172" s="10">
        <f t="shared" si="15"/>
        <v>294.62999999999988</v>
      </c>
      <c r="I172" s="10">
        <f t="shared" si="15"/>
        <v>111.52199999999993</v>
      </c>
      <c r="J172" s="10">
        <f t="shared" si="15"/>
        <v>406.15199999999982</v>
      </c>
      <c r="K172" s="14">
        <f>[1]Оплата!BC171</f>
        <v>4233.7792399999998</v>
      </c>
      <c r="L172" s="14">
        <f>[1]Оплата!AA171</f>
        <v>0</v>
      </c>
      <c r="M172" s="14">
        <f>H172*M$5</f>
        <v>1820.8133999999991</v>
      </c>
      <c r="N172" s="14">
        <f>I172*N$5</f>
        <v>255.38537999999986</v>
      </c>
      <c r="O172" s="12">
        <f t="shared" ref="O172" si="16">SUM(M172:N172)</f>
        <v>2076.1987799999988</v>
      </c>
      <c r="P172" s="12"/>
      <c r="Q172" s="14">
        <f>K172-O172+L172+P172</f>
        <v>2157.580460000001</v>
      </c>
      <c r="R172" s="14" t="str">
        <f t="shared" si="12"/>
        <v>№146 3ф</v>
      </c>
    </row>
    <row r="173" spans="1:18">
      <c r="A173" s="38" t="s">
        <v>154</v>
      </c>
      <c r="B173" s="39">
        <v>1172.76</v>
      </c>
      <c r="C173" s="39">
        <v>1280.71</v>
      </c>
      <c r="D173" s="39">
        <v>2453.48</v>
      </c>
      <c r="E173" s="40">
        <v>1205.25</v>
      </c>
      <c r="F173" s="40">
        <v>1320.82</v>
      </c>
      <c r="G173" s="40">
        <v>2526.08</v>
      </c>
      <c r="H173" s="40">
        <f t="shared" si="15"/>
        <v>32.490000000000009</v>
      </c>
      <c r="I173" s="40">
        <f t="shared" si="15"/>
        <v>40.1099999999999</v>
      </c>
      <c r="J173" s="40">
        <f t="shared" si="15"/>
        <v>72.599999999999909</v>
      </c>
      <c r="K173" s="41">
        <f>[1]Оплата!BC172</f>
        <v>4.618300000000545</v>
      </c>
      <c r="L173" s="41">
        <f>[1]Оплата!AA172</f>
        <v>0</v>
      </c>
      <c r="M173" s="41">
        <f>H173*M$5</f>
        <v>200.78820000000005</v>
      </c>
      <c r="N173" s="41">
        <f>I173*N$5</f>
        <v>91.851899999999773</v>
      </c>
      <c r="O173" s="38">
        <f t="shared" si="14"/>
        <v>292.64009999999985</v>
      </c>
      <c r="P173" s="38"/>
      <c r="Q173" s="41">
        <f>K173-O173+L173+P173</f>
        <v>-288.0217999999993</v>
      </c>
      <c r="R173" s="41" t="str">
        <f t="shared" si="12"/>
        <v xml:space="preserve">№147 </v>
      </c>
    </row>
    <row r="174" spans="1:18">
      <c r="A174" s="12" t="s">
        <v>155</v>
      </c>
      <c r="B174" s="36">
        <v>229</v>
      </c>
      <c r="C174" s="36">
        <v>3633.12</v>
      </c>
      <c r="D174" s="36">
        <v>3862.1800000000003</v>
      </c>
      <c r="E174" s="9">
        <v>231.64000000000001</v>
      </c>
      <c r="F174" s="9">
        <v>3633.12</v>
      </c>
      <c r="G174" s="9">
        <v>3864.83</v>
      </c>
      <c r="H174" s="10">
        <f t="shared" si="15"/>
        <v>2.6400000000000148</v>
      </c>
      <c r="I174" s="10">
        <f t="shared" si="15"/>
        <v>0</v>
      </c>
      <c r="J174" s="10">
        <f t="shared" si="15"/>
        <v>2.6499999999996362</v>
      </c>
      <c r="K174" s="14">
        <f>[1]Оплата!BC173</f>
        <v>82.97380000000004</v>
      </c>
      <c r="L174" s="14">
        <f>[1]Оплата!AA173</f>
        <v>0</v>
      </c>
      <c r="M174" s="14">
        <f>H174*M$5</f>
        <v>16.31520000000009</v>
      </c>
      <c r="N174" s="14">
        <f>I174*N$5</f>
        <v>0</v>
      </c>
      <c r="O174" s="12">
        <f t="shared" si="14"/>
        <v>16.31520000000009</v>
      </c>
      <c r="P174" s="12"/>
      <c r="Q174" s="14">
        <f>K174-O174+L174+P174</f>
        <v>66.65859999999995</v>
      </c>
      <c r="R174" s="14" t="str">
        <f t="shared" si="12"/>
        <v>№148</v>
      </c>
    </row>
    <row r="175" spans="1:18">
      <c r="A175" s="38" t="s">
        <v>156</v>
      </c>
      <c r="B175" s="39">
        <v>19176.920000000002</v>
      </c>
      <c r="C175" s="39">
        <v>9897.56</v>
      </c>
      <c r="D175" s="39">
        <v>29074.5</v>
      </c>
      <c r="E175" s="40">
        <v>19475.3</v>
      </c>
      <c r="F175" s="40">
        <v>10021.300000000001</v>
      </c>
      <c r="G175" s="40">
        <v>29496.62</v>
      </c>
      <c r="H175" s="40">
        <f t="shared" si="15"/>
        <v>298.37999999999738</v>
      </c>
      <c r="I175" s="40">
        <f t="shared" si="15"/>
        <v>123.7400000000016</v>
      </c>
      <c r="J175" s="40">
        <f t="shared" si="15"/>
        <v>422.11999999999898</v>
      </c>
      <c r="K175" s="41">
        <f>[1]Оплата!BC174</f>
        <v>-1894.0941000000105</v>
      </c>
      <c r="L175" s="41">
        <f>[1]Оплата!AA174</f>
        <v>0</v>
      </c>
      <c r="M175" s="41">
        <f>H175*M$5</f>
        <v>1843.9883999999838</v>
      </c>
      <c r="N175" s="41">
        <f>I175*N$5</f>
        <v>283.36460000000369</v>
      </c>
      <c r="O175" s="38">
        <f t="shared" si="14"/>
        <v>2127.3529999999873</v>
      </c>
      <c r="P175" s="38"/>
      <c r="Q175" s="41">
        <f>K175-O175+L175+P175</f>
        <v>-4021.4470999999976</v>
      </c>
      <c r="R175" s="41" t="str">
        <f t="shared" si="12"/>
        <v>№149</v>
      </c>
    </row>
    <row r="176" spans="1:18">
      <c r="A176" s="12" t="s">
        <v>157</v>
      </c>
      <c r="B176" s="36">
        <v>1834.73</v>
      </c>
      <c r="C176" s="36">
        <v>537.81000000000006</v>
      </c>
      <c r="D176" s="36">
        <v>2372.5500000000002</v>
      </c>
      <c r="E176" s="9">
        <v>2090.58</v>
      </c>
      <c r="F176" s="9">
        <v>629.61</v>
      </c>
      <c r="G176" s="9">
        <v>2720.19</v>
      </c>
      <c r="H176" s="10">
        <f t="shared" si="15"/>
        <v>255.84999999999991</v>
      </c>
      <c r="I176" s="10">
        <f t="shared" si="15"/>
        <v>91.799999999999955</v>
      </c>
      <c r="J176" s="10">
        <f t="shared" si="15"/>
        <v>347.63999999999987</v>
      </c>
      <c r="K176" s="14">
        <f>[1]Оплата!BC175</f>
        <v>-2507.8038000000006</v>
      </c>
      <c r="L176" s="14">
        <f>[1]Оплата!AA175</f>
        <v>0</v>
      </c>
      <c r="M176" s="14">
        <f>H176*M$5</f>
        <v>1581.1529999999993</v>
      </c>
      <c r="N176" s="14">
        <f>I176*N$5</f>
        <v>210.22199999999989</v>
      </c>
      <c r="O176" s="12">
        <f t="shared" si="14"/>
        <v>1791.3749999999993</v>
      </c>
      <c r="P176" s="12"/>
      <c r="Q176" s="14">
        <f>K176-O176+L176+P176</f>
        <v>-4299.1787999999997</v>
      </c>
      <c r="R176" s="14" t="str">
        <f t="shared" si="12"/>
        <v xml:space="preserve">№150 </v>
      </c>
    </row>
    <row r="177" spans="1:18">
      <c r="A177" s="38" t="s">
        <v>158</v>
      </c>
      <c r="B177" s="39">
        <v>636.05000000000007</v>
      </c>
      <c r="C177" s="39">
        <v>279.06</v>
      </c>
      <c r="D177" s="39">
        <v>915.12</v>
      </c>
      <c r="E177" s="40">
        <v>692.15</v>
      </c>
      <c r="F177" s="40">
        <v>302.64</v>
      </c>
      <c r="G177" s="40">
        <v>994.79000000000008</v>
      </c>
      <c r="H177" s="40">
        <f t="shared" si="15"/>
        <v>56.099999999999909</v>
      </c>
      <c r="I177" s="40">
        <f t="shared" si="15"/>
        <v>23.579999999999984</v>
      </c>
      <c r="J177" s="40">
        <f t="shared" si="15"/>
        <v>79.670000000000073</v>
      </c>
      <c r="K177" s="41">
        <f>[1]Оплата!BC176</f>
        <v>-815.64910000000157</v>
      </c>
      <c r="L177" s="41">
        <f>[1]Оплата!AA176</f>
        <v>0</v>
      </c>
      <c r="M177" s="41">
        <f>H177*M$5</f>
        <v>346.69799999999941</v>
      </c>
      <c r="N177" s="41">
        <f>I177*N$5</f>
        <v>53.998199999999962</v>
      </c>
      <c r="O177" s="38">
        <f t="shared" si="14"/>
        <v>400.69619999999935</v>
      </c>
      <c r="P177" s="38"/>
      <c r="Q177" s="41">
        <f>K177-O177+L177+P177</f>
        <v>-1216.3453000000009</v>
      </c>
      <c r="R177" s="41" t="str">
        <f t="shared" si="12"/>
        <v>№151</v>
      </c>
    </row>
    <row r="178" spans="1:18">
      <c r="A178" s="12" t="s">
        <v>159</v>
      </c>
      <c r="B178" s="36">
        <v>532.70000000000005</v>
      </c>
      <c r="C178" s="36">
        <v>204.32</v>
      </c>
      <c r="D178" s="36">
        <v>737.02</v>
      </c>
      <c r="E178" s="9">
        <v>615.59</v>
      </c>
      <c r="F178" s="9">
        <v>236.78</v>
      </c>
      <c r="G178" s="9">
        <v>852.38</v>
      </c>
      <c r="H178" s="10">
        <f>E178-B178</f>
        <v>82.889999999999986</v>
      </c>
      <c r="I178" s="10">
        <f>F178-C178</f>
        <v>32.460000000000008</v>
      </c>
      <c r="J178" s="10">
        <f>G178-D178</f>
        <v>115.36000000000001</v>
      </c>
      <c r="K178" s="14">
        <f>[1]Оплата!BC177</f>
        <v>-416.99090000000115</v>
      </c>
      <c r="L178" s="14">
        <f>[1]Оплата!AA177</f>
        <v>0</v>
      </c>
      <c r="M178" s="14">
        <f>H178*M$5</f>
        <v>512.26019999999994</v>
      </c>
      <c r="N178" s="14">
        <f>I178*N$5</f>
        <v>74.333400000000026</v>
      </c>
      <c r="O178" s="12">
        <f t="shared" si="14"/>
        <v>586.59359999999992</v>
      </c>
      <c r="P178" s="12"/>
      <c r="Q178" s="14">
        <f>K178-O178+L178+P178</f>
        <v>-1003.5845000000011</v>
      </c>
      <c r="R178" s="14" t="str">
        <f t="shared" si="12"/>
        <v>№152</v>
      </c>
    </row>
    <row r="179" spans="1:18">
      <c r="A179" s="38" t="s">
        <v>160</v>
      </c>
      <c r="B179" s="39">
        <v>896.66</v>
      </c>
      <c r="C179" s="39">
        <v>504.02000000000004</v>
      </c>
      <c r="D179" s="39">
        <v>1400.68</v>
      </c>
      <c r="E179" s="40">
        <v>896.66</v>
      </c>
      <c r="F179" s="40">
        <v>504.02000000000004</v>
      </c>
      <c r="G179" s="40">
        <v>1400.68</v>
      </c>
      <c r="H179" s="40">
        <f t="shared" si="15"/>
        <v>0</v>
      </c>
      <c r="I179" s="40">
        <f t="shared" si="15"/>
        <v>0</v>
      </c>
      <c r="J179" s="40">
        <f t="shared" si="15"/>
        <v>0</v>
      </c>
      <c r="K179" s="41">
        <f>[1]Оплата!BC178</f>
        <v>-1.2774999999997385</v>
      </c>
      <c r="L179" s="41">
        <f>[1]Оплата!AA178</f>
        <v>0</v>
      </c>
      <c r="M179" s="41">
        <f>H179*M$5</f>
        <v>0</v>
      </c>
      <c r="N179" s="41">
        <f>I179*N$5</f>
        <v>0</v>
      </c>
      <c r="O179" s="38">
        <f t="shared" si="14"/>
        <v>0</v>
      </c>
      <c r="P179" s="38"/>
      <c r="Q179" s="41">
        <f>K179-O179+L179+P179</f>
        <v>-1.2774999999997385</v>
      </c>
      <c r="R179" s="41" t="str">
        <f t="shared" si="12"/>
        <v xml:space="preserve">№153 </v>
      </c>
    </row>
    <row r="180" spans="1:18">
      <c r="A180" s="12" t="s">
        <v>161</v>
      </c>
      <c r="B180" s="36">
        <v>1546.38</v>
      </c>
      <c r="C180" s="36">
        <v>1121.04</v>
      </c>
      <c r="D180" s="36">
        <v>2667.42</v>
      </c>
      <c r="E180" s="9">
        <v>1609.08</v>
      </c>
      <c r="F180" s="9">
        <v>1188.81</v>
      </c>
      <c r="G180" s="9">
        <v>2797.9</v>
      </c>
      <c r="H180" s="10">
        <f t="shared" si="15"/>
        <v>62.699999999999818</v>
      </c>
      <c r="I180" s="10">
        <f t="shared" si="15"/>
        <v>67.769999999999982</v>
      </c>
      <c r="J180" s="10">
        <f t="shared" si="15"/>
        <v>130.48000000000002</v>
      </c>
      <c r="K180" s="14">
        <f>[1]Оплата!BC179</f>
        <v>957.38149999999928</v>
      </c>
      <c r="L180" s="14">
        <f>[1]Оплата!AA179</f>
        <v>0</v>
      </c>
      <c r="M180" s="14">
        <f>H180*M$5</f>
        <v>387.48599999999885</v>
      </c>
      <c r="N180" s="14">
        <f>I180*N$5</f>
        <v>155.19329999999997</v>
      </c>
      <c r="O180" s="12">
        <f t="shared" si="14"/>
        <v>542.67929999999888</v>
      </c>
      <c r="P180" s="12"/>
      <c r="Q180" s="14">
        <f>K180-O180+L180+P180</f>
        <v>414.7022000000004</v>
      </c>
      <c r="R180" s="14" t="str">
        <f t="shared" si="12"/>
        <v>№154</v>
      </c>
    </row>
    <row r="181" spans="1:18">
      <c r="A181" s="38" t="s">
        <v>162</v>
      </c>
      <c r="B181" s="39">
        <v>5002.25</v>
      </c>
      <c r="C181" s="39">
        <v>1769.03</v>
      </c>
      <c r="D181" s="39">
        <v>6771.29</v>
      </c>
      <c r="E181" s="40">
        <v>5137.97</v>
      </c>
      <c r="F181" s="40">
        <v>1831.33</v>
      </c>
      <c r="G181" s="40">
        <v>6969.31</v>
      </c>
      <c r="H181" s="40">
        <f t="shared" si="15"/>
        <v>135.72000000000025</v>
      </c>
      <c r="I181" s="40">
        <f t="shared" si="15"/>
        <v>62.299999999999955</v>
      </c>
      <c r="J181" s="40">
        <f t="shared" si="15"/>
        <v>198.02000000000044</v>
      </c>
      <c r="K181" s="41">
        <f>[1]Оплата!BC180</f>
        <v>3568.14</v>
      </c>
      <c r="L181" s="41">
        <f>[1]Оплата!AA180</f>
        <v>0</v>
      </c>
      <c r="M181" s="41">
        <f>H181*M$5</f>
        <v>838.74960000000158</v>
      </c>
      <c r="N181" s="41">
        <f>I181*N$5</f>
        <v>142.66699999999989</v>
      </c>
      <c r="O181" s="38">
        <f t="shared" si="14"/>
        <v>981.41660000000149</v>
      </c>
      <c r="P181" s="38"/>
      <c r="Q181" s="41">
        <f>K181-O181+L181+P181</f>
        <v>2586.7233999999985</v>
      </c>
      <c r="R181" s="41" t="str">
        <f t="shared" si="12"/>
        <v>№155</v>
      </c>
    </row>
    <row r="182" spans="1:18">
      <c r="A182" s="12" t="s">
        <v>163</v>
      </c>
      <c r="B182" s="36">
        <v>15644.61</v>
      </c>
      <c r="C182" s="36">
        <v>6580.37</v>
      </c>
      <c r="D182" s="36">
        <v>22224.99</v>
      </c>
      <c r="E182" s="9">
        <v>15946.2</v>
      </c>
      <c r="F182" s="9">
        <v>6701.8600000000006</v>
      </c>
      <c r="G182" s="9">
        <v>22648.07</v>
      </c>
      <c r="H182" s="10">
        <f t="shared" si="15"/>
        <v>301.59000000000015</v>
      </c>
      <c r="I182" s="10">
        <f t="shared" si="15"/>
        <v>121.49000000000069</v>
      </c>
      <c r="J182" s="10">
        <f t="shared" si="15"/>
        <v>423.07999999999811</v>
      </c>
      <c r="K182" s="14">
        <f>[1]Оплата!BC181</f>
        <v>-2201.6192999999976</v>
      </c>
      <c r="L182" s="14">
        <f>[1]Оплата!AA181</f>
        <v>0</v>
      </c>
      <c r="M182" s="14">
        <f>H182*M$5</f>
        <v>1863.8262000000009</v>
      </c>
      <c r="N182" s="14">
        <f>I182*N$5</f>
        <v>278.21210000000161</v>
      </c>
      <c r="O182" s="12">
        <f t="shared" si="14"/>
        <v>2142.0383000000024</v>
      </c>
      <c r="P182" s="12"/>
      <c r="Q182" s="14">
        <f>K182-O182+L182+P182</f>
        <v>-4343.6576000000005</v>
      </c>
      <c r="R182" s="14" t="str">
        <f t="shared" si="12"/>
        <v xml:space="preserve">№156 </v>
      </c>
    </row>
    <row r="183" spans="1:18">
      <c r="A183" s="38" t="s">
        <v>164</v>
      </c>
      <c r="B183" s="39">
        <v>4756.9000000000005</v>
      </c>
      <c r="C183" s="39">
        <v>13592.74</v>
      </c>
      <c r="D183" s="39">
        <v>18349.650000000001</v>
      </c>
      <c r="E183" s="40">
        <v>4787.93</v>
      </c>
      <c r="F183" s="40">
        <v>13606.98</v>
      </c>
      <c r="G183" s="40">
        <v>18394.920000000002</v>
      </c>
      <c r="H183" s="40">
        <f t="shared" si="15"/>
        <v>31.029999999999745</v>
      </c>
      <c r="I183" s="40">
        <f t="shared" si="15"/>
        <v>14.239999999999782</v>
      </c>
      <c r="J183" s="40">
        <f t="shared" si="15"/>
        <v>45.270000000000437</v>
      </c>
      <c r="K183" s="41">
        <f>[1]Оплата!BC182</f>
        <v>-3137.9759000000022</v>
      </c>
      <c r="L183" s="41">
        <f>[1]Оплата!AA182</f>
        <v>0</v>
      </c>
      <c r="M183" s="41">
        <f>H183*M$5</f>
        <v>191.76539999999841</v>
      </c>
      <c r="N183" s="41">
        <f>I183*N$5</f>
        <v>32.609599999999503</v>
      </c>
      <c r="O183" s="38">
        <f t="shared" si="14"/>
        <v>224.3749999999979</v>
      </c>
      <c r="P183" s="38"/>
      <c r="Q183" s="41">
        <f>K183-O183+L183+P183</f>
        <v>-3362.3508999999999</v>
      </c>
      <c r="R183" s="41" t="str">
        <f t="shared" si="12"/>
        <v>№157</v>
      </c>
    </row>
    <row r="184" spans="1:18">
      <c r="A184" s="12" t="s">
        <v>165</v>
      </c>
      <c r="B184" s="36">
        <v>13865.220000000001</v>
      </c>
      <c r="C184" s="36">
        <v>8608.17</v>
      </c>
      <c r="D184" s="36">
        <v>22475.200000000001</v>
      </c>
      <c r="E184" s="9">
        <v>13918.69</v>
      </c>
      <c r="F184" s="9">
        <v>8630.51</v>
      </c>
      <c r="G184" s="9">
        <v>22551.010000000002</v>
      </c>
      <c r="H184" s="10">
        <f t="shared" si="15"/>
        <v>53.469999999999345</v>
      </c>
      <c r="I184" s="10">
        <f t="shared" si="15"/>
        <v>22.340000000000146</v>
      </c>
      <c r="J184" s="10">
        <f t="shared" si="15"/>
        <v>75.81000000000131</v>
      </c>
      <c r="K184" s="14">
        <f>[1]Оплата!BC183</f>
        <v>1462.2016999999964</v>
      </c>
      <c r="L184" s="14">
        <f>[1]Оплата!AA183</f>
        <v>0</v>
      </c>
      <c r="M184" s="14">
        <f>H184*M$5</f>
        <v>330.44459999999594</v>
      </c>
      <c r="N184" s="14">
        <f>I184*N$5</f>
        <v>51.158600000000334</v>
      </c>
      <c r="O184" s="12">
        <f t="shared" si="14"/>
        <v>381.60319999999626</v>
      </c>
      <c r="P184" s="12"/>
      <c r="Q184" s="14">
        <f>K184-O184+L184+P184</f>
        <v>1080.5985000000001</v>
      </c>
      <c r="R184" s="14" t="str">
        <f t="shared" si="12"/>
        <v xml:space="preserve">№158 </v>
      </c>
    </row>
    <row r="185" spans="1:18">
      <c r="A185" s="38" t="s">
        <v>277</v>
      </c>
      <c r="B185" s="39"/>
      <c r="C185" s="39"/>
      <c r="D185" s="39"/>
      <c r="E185" s="40"/>
      <c r="F185" s="40"/>
      <c r="G185" s="40"/>
      <c r="H185" s="40"/>
      <c r="I185" s="40"/>
      <c r="J185" s="40"/>
      <c r="K185" s="41">
        <f>[1]Оплата!BC184</f>
        <v>2.1091000000000011</v>
      </c>
      <c r="L185" s="41">
        <f>[1]Оплата!AA184</f>
        <v>0</v>
      </c>
      <c r="M185" s="41"/>
      <c r="N185" s="41"/>
      <c r="O185" s="38"/>
      <c r="P185" s="38"/>
      <c r="Q185" s="41">
        <f>K185-O185+L185+P185</f>
        <v>2.1091000000000011</v>
      </c>
      <c r="R185" s="41" t="str">
        <f t="shared" si="12"/>
        <v>№159снят</v>
      </c>
    </row>
    <row r="186" spans="1:18">
      <c r="A186" s="12" t="s">
        <v>166</v>
      </c>
      <c r="B186" s="36">
        <v>1159.3700000000001</v>
      </c>
      <c r="C186" s="36">
        <v>821.01</v>
      </c>
      <c r="D186" s="36">
        <v>1980.4</v>
      </c>
      <c r="E186" s="9">
        <v>1161.55</v>
      </c>
      <c r="F186" s="9">
        <v>827.76</v>
      </c>
      <c r="G186" s="9">
        <v>1989.3300000000002</v>
      </c>
      <c r="H186" s="10">
        <f t="shared" si="15"/>
        <v>2.1799999999998363</v>
      </c>
      <c r="I186" s="10">
        <f t="shared" si="15"/>
        <v>6.75</v>
      </c>
      <c r="J186" s="10">
        <f t="shared" si="15"/>
        <v>8.9300000000000637</v>
      </c>
      <c r="K186" s="14">
        <f>[1]Оплата!BC185</f>
        <v>3874.1800999999996</v>
      </c>
      <c r="L186" s="14">
        <f>[1]Оплата!AA185</f>
        <v>0</v>
      </c>
      <c r="M186" s="14">
        <f>H186*M$5</f>
        <v>13.472399999998988</v>
      </c>
      <c r="N186" s="14">
        <f>I186*N$5</f>
        <v>15.4575</v>
      </c>
      <c r="O186" s="12">
        <f t="shared" si="14"/>
        <v>28.929899999998987</v>
      </c>
      <c r="P186" s="12"/>
      <c r="Q186" s="14">
        <f>K186-O186+L186+P186</f>
        <v>3845.2502000000004</v>
      </c>
      <c r="R186" s="14" t="str">
        <f t="shared" si="12"/>
        <v>№159а\1</v>
      </c>
    </row>
    <row r="187" spans="1:18">
      <c r="A187" s="38" t="s">
        <v>167</v>
      </c>
      <c r="B187" s="39">
        <v>2207.0700000000002</v>
      </c>
      <c r="C187" s="39">
        <v>312.73</v>
      </c>
      <c r="D187" s="39">
        <v>2519.81</v>
      </c>
      <c r="E187" s="40">
        <v>2269.06</v>
      </c>
      <c r="F187" s="40">
        <v>331.5</v>
      </c>
      <c r="G187" s="40">
        <v>2600.5700000000002</v>
      </c>
      <c r="H187" s="40">
        <f t="shared" si="15"/>
        <v>61.989999999999782</v>
      </c>
      <c r="I187" s="40">
        <f t="shared" si="15"/>
        <v>18.769999999999982</v>
      </c>
      <c r="J187" s="40">
        <f t="shared" si="15"/>
        <v>80.760000000000218</v>
      </c>
      <c r="K187" s="41">
        <f>[1]Оплата!BC186</f>
        <v>-3801.3808999999997</v>
      </c>
      <c r="L187" s="41">
        <f>[1]Оплата!AA186</f>
        <v>0</v>
      </c>
      <c r="M187" s="41">
        <f>H187*M$5</f>
        <v>383.09819999999866</v>
      </c>
      <c r="N187" s="41">
        <f>I187*N$5</f>
        <v>42.983299999999957</v>
      </c>
      <c r="O187" s="38">
        <f t="shared" si="14"/>
        <v>426.08149999999864</v>
      </c>
      <c r="P187" s="38"/>
      <c r="Q187" s="41">
        <f>K187-O187+L187+P187</f>
        <v>-4227.4623999999985</v>
      </c>
      <c r="R187" s="41" t="str">
        <f t="shared" si="12"/>
        <v xml:space="preserve">№159а\2 </v>
      </c>
    </row>
    <row r="188" spans="1:18">
      <c r="A188" s="12" t="s">
        <v>168</v>
      </c>
      <c r="B188" s="36">
        <v>100.88</v>
      </c>
      <c r="C188" s="36">
        <v>64.290000000000006</v>
      </c>
      <c r="D188" s="36">
        <v>165.18</v>
      </c>
      <c r="E188" s="9">
        <v>116.14</v>
      </c>
      <c r="F188" s="9">
        <v>84.100000000000009</v>
      </c>
      <c r="G188" s="9">
        <v>200.25</v>
      </c>
      <c r="H188" s="10">
        <f t="shared" si="15"/>
        <v>15.260000000000005</v>
      </c>
      <c r="I188" s="10">
        <f t="shared" si="15"/>
        <v>19.810000000000002</v>
      </c>
      <c r="J188" s="10">
        <f t="shared" si="15"/>
        <v>35.069999999999993</v>
      </c>
      <c r="K188" s="14">
        <f>[1]Оплата!BC187</f>
        <v>-4.855199999999992</v>
      </c>
      <c r="L188" s="14">
        <f>[1]Оплата!AA187</f>
        <v>0</v>
      </c>
      <c r="M188" s="14">
        <f>H188*M$5</f>
        <v>94.306800000000024</v>
      </c>
      <c r="N188" s="14">
        <f>I188*N$5</f>
        <v>45.364900000000006</v>
      </c>
      <c r="O188" s="12">
        <f t="shared" si="14"/>
        <v>139.67170000000004</v>
      </c>
      <c r="P188" s="12"/>
      <c r="Q188" s="14">
        <f>K188-O188+L188+P188</f>
        <v>-144.52690000000004</v>
      </c>
      <c r="R188" s="14" t="str">
        <f t="shared" si="12"/>
        <v>№160</v>
      </c>
    </row>
    <row r="189" spans="1:18" ht="15.75" thickBot="1">
      <c r="A189" s="38" t="s">
        <v>271</v>
      </c>
      <c r="B189" s="39"/>
      <c r="C189" s="39"/>
      <c r="D189" s="39"/>
      <c r="E189" s="40"/>
      <c r="F189" s="40"/>
      <c r="G189" s="40"/>
      <c r="H189" s="40">
        <f t="shared" si="15"/>
        <v>0</v>
      </c>
      <c r="I189" s="40">
        <f t="shared" si="15"/>
        <v>0</v>
      </c>
      <c r="J189" s="40">
        <f t="shared" si="15"/>
        <v>0</v>
      </c>
      <c r="K189" s="41">
        <v>-3435.17</v>
      </c>
      <c r="L189" s="41">
        <f>[1]Оплата!AA188</f>
        <v>3435.17</v>
      </c>
      <c r="M189" s="41">
        <f>H189*M$5</f>
        <v>0</v>
      </c>
      <c r="N189" s="41">
        <f>I189*N$5</f>
        <v>0</v>
      </c>
      <c r="O189" s="38">
        <f t="shared" si="14"/>
        <v>0</v>
      </c>
      <c r="P189" s="38"/>
      <c r="Q189" s="41">
        <f>K189-O189+L189+P189</f>
        <v>0</v>
      </c>
      <c r="R189" s="41" t="str">
        <f t="shared" si="12"/>
        <v>№161</v>
      </c>
    </row>
    <row r="190" spans="1:18" ht="15.75" thickBot="1">
      <c r="A190" s="12" t="s">
        <v>286</v>
      </c>
      <c r="B190" s="36">
        <v>5641.4830000000002</v>
      </c>
      <c r="C190" s="36">
        <v>3309.2280000000001</v>
      </c>
      <c r="D190" s="37">
        <v>8950.7109999999993</v>
      </c>
      <c r="E190" s="9">
        <v>6084.018</v>
      </c>
      <c r="F190" s="9">
        <v>3628.7930000000001</v>
      </c>
      <c r="G190" s="9">
        <v>9712.8109999999997</v>
      </c>
      <c r="H190" s="10">
        <f>E190-B190</f>
        <v>442.53499999999985</v>
      </c>
      <c r="I190" s="10">
        <f>F190-C190</f>
        <v>319.56500000000005</v>
      </c>
      <c r="J190" s="10">
        <f>G190-D190</f>
        <v>762.10000000000036</v>
      </c>
      <c r="K190" s="14">
        <f>[1]Оплата!BC189</f>
        <v>-3213.3957600000044</v>
      </c>
      <c r="L190" s="14">
        <f>[1]Оплата!AA189</f>
        <v>64.83</v>
      </c>
      <c r="M190" s="14">
        <f>H190*M$5</f>
        <v>2734.8662999999988</v>
      </c>
      <c r="N190" s="14">
        <f>I190*N$5</f>
        <v>731.80385000000012</v>
      </c>
      <c r="O190" s="12">
        <f t="shared" ref="O190" si="17">SUM(M190:N190)</f>
        <v>3466.670149999999</v>
      </c>
      <c r="P190" s="12"/>
      <c r="Q190" s="14">
        <f>K190-O190+L190+P190</f>
        <v>-6615.2359100000031</v>
      </c>
      <c r="R190" s="14" t="str">
        <f t="shared" si="12"/>
        <v>№161 3ф</v>
      </c>
    </row>
    <row r="191" spans="1:18">
      <c r="A191" s="38" t="s">
        <v>272</v>
      </c>
      <c r="B191" s="39">
        <v>541.91</v>
      </c>
      <c r="C191" s="39">
        <v>421.93</v>
      </c>
      <c r="D191" s="39">
        <v>963.84</v>
      </c>
      <c r="E191" s="40">
        <v>553.81000000000006</v>
      </c>
      <c r="F191" s="40">
        <v>424.40000000000003</v>
      </c>
      <c r="G191" s="40">
        <v>978.22</v>
      </c>
      <c r="H191" s="40">
        <f t="shared" ref="H191:J191" si="18">E191-B191</f>
        <v>11.900000000000091</v>
      </c>
      <c r="I191" s="40">
        <f t="shared" si="18"/>
        <v>2.4700000000000273</v>
      </c>
      <c r="J191" s="40">
        <f t="shared" si="18"/>
        <v>14.379999999999995</v>
      </c>
      <c r="K191" s="41">
        <f>[1]Оплата!BC190</f>
        <v>2565.8485999999998</v>
      </c>
      <c r="L191" s="41">
        <f>[1]Оплата!AA190</f>
        <v>0</v>
      </c>
      <c r="M191" s="41">
        <f>H191*M$5</f>
        <v>73.542000000000556</v>
      </c>
      <c r="N191" s="41">
        <f>I191*N$5</f>
        <v>5.6563000000000629</v>
      </c>
      <c r="O191" s="38">
        <f t="shared" si="14"/>
        <v>79.198300000000614</v>
      </c>
      <c r="P191" s="38"/>
      <c r="Q191" s="41">
        <f>K191-O191+L191+P191</f>
        <v>2486.6502999999993</v>
      </c>
      <c r="R191" s="41" t="str">
        <f t="shared" si="12"/>
        <v>№161а</v>
      </c>
    </row>
    <row r="192" spans="1:18">
      <c r="A192" s="12" t="s">
        <v>169</v>
      </c>
      <c r="B192" s="36">
        <v>72.83</v>
      </c>
      <c r="C192" s="36">
        <v>57.09</v>
      </c>
      <c r="D192" s="36">
        <v>129.94</v>
      </c>
      <c r="E192" s="9">
        <v>72.83</v>
      </c>
      <c r="F192" s="9">
        <v>57.09</v>
      </c>
      <c r="G192" s="9">
        <v>129.94</v>
      </c>
      <c r="H192" s="10">
        <f t="shared" si="15"/>
        <v>0</v>
      </c>
      <c r="I192" s="10">
        <f t="shared" si="15"/>
        <v>0</v>
      </c>
      <c r="J192" s="10">
        <f t="shared" si="15"/>
        <v>0</v>
      </c>
      <c r="K192" s="14">
        <f>[1]Оплата!BC191</f>
        <v>36.364300000000242</v>
      </c>
      <c r="L192" s="14">
        <f>[1]Оплата!AA191</f>
        <v>0</v>
      </c>
      <c r="M192" s="14">
        <f>H192*M$5</f>
        <v>0</v>
      </c>
      <c r="N192" s="14">
        <f>I192*N$5</f>
        <v>0</v>
      </c>
      <c r="O192" s="12">
        <f t="shared" si="14"/>
        <v>0</v>
      </c>
      <c r="P192" s="12"/>
      <c r="Q192" s="14">
        <f>K192-O192+L192+P192</f>
        <v>36.364300000000242</v>
      </c>
      <c r="R192" s="14" t="str">
        <f t="shared" si="12"/>
        <v>№162</v>
      </c>
    </row>
    <row r="193" spans="1:18">
      <c r="A193" s="38" t="s">
        <v>170</v>
      </c>
      <c r="B193" s="39">
        <v>3917.2400000000002</v>
      </c>
      <c r="C193" s="39">
        <v>2163.1799999999998</v>
      </c>
      <c r="D193" s="39">
        <v>6080.43</v>
      </c>
      <c r="E193" s="40">
        <v>4086.56</v>
      </c>
      <c r="F193" s="40">
        <v>2281.92</v>
      </c>
      <c r="G193" s="40">
        <v>6368.4800000000005</v>
      </c>
      <c r="H193" s="40">
        <f t="shared" si="15"/>
        <v>169.31999999999971</v>
      </c>
      <c r="I193" s="40">
        <f t="shared" si="15"/>
        <v>118.74000000000024</v>
      </c>
      <c r="J193" s="40">
        <f t="shared" si="15"/>
        <v>288.05000000000018</v>
      </c>
      <c r="K193" s="41">
        <f>[1]Оплата!BC192</f>
        <v>9.0869999999992466</v>
      </c>
      <c r="L193" s="41">
        <f>[1]Оплата!AA192</f>
        <v>1000</v>
      </c>
      <c r="M193" s="41">
        <f>H193*M$5</f>
        <v>1046.3975999999982</v>
      </c>
      <c r="N193" s="41">
        <f>I193*N$5</f>
        <v>271.91460000000052</v>
      </c>
      <c r="O193" s="38">
        <f t="shared" si="14"/>
        <v>1318.3121999999987</v>
      </c>
      <c r="P193" s="38"/>
      <c r="Q193" s="41">
        <f>K193-O193+L193+P193</f>
        <v>-309.2251999999994</v>
      </c>
      <c r="R193" s="41" t="str">
        <f t="shared" si="12"/>
        <v>№163</v>
      </c>
    </row>
    <row r="194" spans="1:18">
      <c r="A194" s="12" t="s">
        <v>171</v>
      </c>
      <c r="B194" s="36">
        <v>10556.44</v>
      </c>
      <c r="C194" s="36">
        <v>3587.77</v>
      </c>
      <c r="D194" s="36">
        <v>14144.44</v>
      </c>
      <c r="E194" s="9">
        <v>10561.83</v>
      </c>
      <c r="F194" s="9">
        <v>3587.87</v>
      </c>
      <c r="G194" s="9">
        <v>14149.94</v>
      </c>
      <c r="H194" s="10">
        <f t="shared" si="15"/>
        <v>5.3899999999994179</v>
      </c>
      <c r="I194" s="10">
        <f t="shared" si="15"/>
        <v>9.9999999999909051E-2</v>
      </c>
      <c r="J194" s="10">
        <f t="shared" si="15"/>
        <v>5.5</v>
      </c>
      <c r="K194" s="14">
        <f>[1]Оплата!BC193</f>
        <v>-321.21090000000538</v>
      </c>
      <c r="L194" s="14">
        <f>[1]Оплата!AA193</f>
        <v>0</v>
      </c>
      <c r="M194" s="14">
        <f>H194*M$5</f>
        <v>33.310199999996399</v>
      </c>
      <c r="N194" s="14">
        <f>I194*N$5</f>
        <v>0.22899999999979173</v>
      </c>
      <c r="O194" s="12">
        <f t="shared" si="14"/>
        <v>33.539199999996193</v>
      </c>
      <c r="P194" s="12"/>
      <c r="Q194" s="14">
        <f>K194-O194+L194+P194</f>
        <v>-354.75010000000157</v>
      </c>
      <c r="R194" s="14" t="str">
        <f t="shared" si="12"/>
        <v>№164</v>
      </c>
    </row>
    <row r="195" spans="1:18">
      <c r="A195" s="38" t="s">
        <v>172</v>
      </c>
      <c r="B195" s="39">
        <v>3304.69</v>
      </c>
      <c r="C195" s="39">
        <v>1266.46</v>
      </c>
      <c r="D195" s="39">
        <v>4571.16</v>
      </c>
      <c r="E195" s="40">
        <v>3416.62</v>
      </c>
      <c r="F195" s="40">
        <v>1306.27</v>
      </c>
      <c r="G195" s="40">
        <v>4722.8900000000003</v>
      </c>
      <c r="H195" s="40">
        <f t="shared" si="15"/>
        <v>111.92999999999984</v>
      </c>
      <c r="I195" s="40">
        <f t="shared" si="15"/>
        <v>39.809999999999945</v>
      </c>
      <c r="J195" s="40">
        <f t="shared" si="15"/>
        <v>151.73000000000047</v>
      </c>
      <c r="K195" s="41">
        <f>[1]Оплата!BC194</f>
        <v>-624.62570000000028</v>
      </c>
      <c r="L195" s="41">
        <f>[1]Оплата!AA194</f>
        <v>0</v>
      </c>
      <c r="M195" s="41">
        <f>H195*M$5</f>
        <v>691.72739999999897</v>
      </c>
      <c r="N195" s="41">
        <f>I195*N$5</f>
        <v>91.164899999999875</v>
      </c>
      <c r="O195" s="38">
        <f t="shared" si="14"/>
        <v>782.89229999999884</v>
      </c>
      <c r="P195" s="38"/>
      <c r="Q195" s="41">
        <f>K195-O195+L195+P195</f>
        <v>-1407.5179999999991</v>
      </c>
      <c r="R195" s="41" t="str">
        <f t="shared" si="12"/>
        <v>№165</v>
      </c>
    </row>
    <row r="196" spans="1:18">
      <c r="A196" s="12" t="s">
        <v>173</v>
      </c>
      <c r="B196" s="36">
        <v>2494.9</v>
      </c>
      <c r="C196" s="36">
        <v>1402.3500000000001</v>
      </c>
      <c r="D196" s="36">
        <v>3897.27</v>
      </c>
      <c r="E196" s="9">
        <v>2672.81</v>
      </c>
      <c r="F196" s="9">
        <v>1459.8500000000001</v>
      </c>
      <c r="G196" s="9">
        <v>4132.67</v>
      </c>
      <c r="H196" s="10">
        <f t="shared" si="15"/>
        <v>177.90999999999985</v>
      </c>
      <c r="I196" s="10">
        <f t="shared" si="15"/>
        <v>57.5</v>
      </c>
      <c r="J196" s="10">
        <f t="shared" si="15"/>
        <v>235.40000000000009</v>
      </c>
      <c r="K196" s="14">
        <f>[1]Оплата!BC195</f>
        <v>249.94969999999878</v>
      </c>
      <c r="L196" s="14">
        <f>[1]Оплата!AA195</f>
        <v>0</v>
      </c>
      <c r="M196" s="14">
        <f>H196*M$5</f>
        <v>1099.4837999999991</v>
      </c>
      <c r="N196" s="14">
        <f>I196*N$5</f>
        <v>131.67500000000001</v>
      </c>
      <c r="O196" s="12">
        <f t="shared" si="14"/>
        <v>1231.158799999999</v>
      </c>
      <c r="P196" s="12"/>
      <c r="Q196" s="14">
        <f>K196-O196+L196+P196</f>
        <v>-981.20910000000026</v>
      </c>
      <c r="R196" s="14" t="str">
        <f t="shared" si="12"/>
        <v>№166</v>
      </c>
    </row>
    <row r="197" spans="1:18">
      <c r="A197" s="38" t="s">
        <v>174</v>
      </c>
      <c r="B197" s="39">
        <v>5832.55</v>
      </c>
      <c r="C197" s="39">
        <v>2437.79</v>
      </c>
      <c r="D197" s="39">
        <v>8270.35</v>
      </c>
      <c r="E197" s="40">
        <v>6052.63</v>
      </c>
      <c r="F197" s="40">
        <v>2517.19</v>
      </c>
      <c r="G197" s="40">
        <v>8569.83</v>
      </c>
      <c r="H197" s="40">
        <f t="shared" si="15"/>
        <v>220.07999999999993</v>
      </c>
      <c r="I197" s="40">
        <f t="shared" si="15"/>
        <v>79.400000000000091</v>
      </c>
      <c r="J197" s="40">
        <f t="shared" si="15"/>
        <v>299.47999999999956</v>
      </c>
      <c r="K197" s="41">
        <f>[1]Оплата!BC196</f>
        <v>-977.06070000000045</v>
      </c>
      <c r="L197" s="41">
        <f>[1]Оплата!AA196</f>
        <v>0</v>
      </c>
      <c r="M197" s="41">
        <f>H197*M$5</f>
        <v>1360.0943999999995</v>
      </c>
      <c r="N197" s="41">
        <f>I197*N$5</f>
        <v>181.82600000000022</v>
      </c>
      <c r="O197" s="38">
        <f t="shared" si="14"/>
        <v>1541.9203999999997</v>
      </c>
      <c r="P197" s="38"/>
      <c r="Q197" s="41">
        <f>K197-O197+L197+P197</f>
        <v>-2518.9811</v>
      </c>
      <c r="R197" s="41" t="str">
        <f t="shared" si="12"/>
        <v>№167</v>
      </c>
    </row>
    <row r="198" spans="1:18">
      <c r="A198" s="12" t="s">
        <v>175</v>
      </c>
      <c r="B198" s="36">
        <v>10510.210000000001</v>
      </c>
      <c r="C198" s="36">
        <v>5922.33</v>
      </c>
      <c r="D198" s="36">
        <v>16432.55</v>
      </c>
      <c r="E198" s="9">
        <v>10510.210000000001</v>
      </c>
      <c r="F198" s="9">
        <v>5922.33</v>
      </c>
      <c r="G198" s="9">
        <v>16432.55</v>
      </c>
      <c r="H198" s="10">
        <f t="shared" si="15"/>
        <v>0</v>
      </c>
      <c r="I198" s="10">
        <f t="shared" si="15"/>
        <v>0</v>
      </c>
      <c r="J198" s="10">
        <f t="shared" si="15"/>
        <v>0</v>
      </c>
      <c r="K198" s="14">
        <f>[1]Оплата!BC197</f>
        <v>26.32629999999569</v>
      </c>
      <c r="L198" s="14">
        <f>[1]Оплата!AA197</f>
        <v>0</v>
      </c>
      <c r="M198" s="14">
        <f>H198*M$5</f>
        <v>0</v>
      </c>
      <c r="N198" s="14">
        <f>I198*N$5</f>
        <v>0</v>
      </c>
      <c r="O198" s="12">
        <f t="shared" si="14"/>
        <v>0</v>
      </c>
      <c r="P198" s="12"/>
      <c r="Q198" s="14">
        <f>K198-O198+L198+P198</f>
        <v>26.32629999999569</v>
      </c>
      <c r="R198" s="14" t="str">
        <f t="shared" si="12"/>
        <v>№168</v>
      </c>
    </row>
    <row r="199" spans="1:18">
      <c r="A199" s="38" t="s">
        <v>176</v>
      </c>
      <c r="B199" s="39">
        <v>841.49</v>
      </c>
      <c r="C199" s="39">
        <v>269.34000000000003</v>
      </c>
      <c r="D199" s="39">
        <v>1110.8399999999999</v>
      </c>
      <c r="E199" s="40">
        <v>871.53</v>
      </c>
      <c r="F199" s="40">
        <v>285.66000000000003</v>
      </c>
      <c r="G199" s="40">
        <v>1157.2</v>
      </c>
      <c r="H199" s="40">
        <f t="shared" si="15"/>
        <v>30.039999999999964</v>
      </c>
      <c r="I199" s="40">
        <f t="shared" si="15"/>
        <v>16.319999999999993</v>
      </c>
      <c r="J199" s="40">
        <f t="shared" si="15"/>
        <v>46.360000000000127</v>
      </c>
      <c r="K199" s="41">
        <f>[1]Оплата!BC198</f>
        <v>5365.4374999999991</v>
      </c>
      <c r="L199" s="41">
        <f>[1]Оплата!AA198</f>
        <v>0</v>
      </c>
      <c r="M199" s="41">
        <f>H199*M$5</f>
        <v>185.64719999999977</v>
      </c>
      <c r="N199" s="41">
        <f>I199*N$5</f>
        <v>37.372799999999984</v>
      </c>
      <c r="O199" s="38">
        <f t="shared" si="14"/>
        <v>223.01999999999975</v>
      </c>
      <c r="P199" s="38"/>
      <c r="Q199" s="41">
        <f>K199-O199+L199+P199</f>
        <v>5142.4174999999996</v>
      </c>
      <c r="R199" s="41" t="str">
        <f t="shared" si="12"/>
        <v>№169</v>
      </c>
    </row>
    <row r="200" spans="1:18">
      <c r="A200" s="12" t="s">
        <v>177</v>
      </c>
      <c r="B200" s="36">
        <v>3668.8</v>
      </c>
      <c r="C200" s="36">
        <v>2225.6</v>
      </c>
      <c r="D200" s="36">
        <v>5894.4000000000005</v>
      </c>
      <c r="E200" s="9">
        <v>3972.85</v>
      </c>
      <c r="F200" s="9">
        <v>2437.7600000000002</v>
      </c>
      <c r="G200" s="9">
        <v>6410.63</v>
      </c>
      <c r="H200" s="10">
        <f t="shared" si="15"/>
        <v>304.04999999999973</v>
      </c>
      <c r="I200" s="10">
        <f t="shared" si="15"/>
        <v>212.16000000000031</v>
      </c>
      <c r="J200" s="10">
        <f t="shared" si="15"/>
        <v>516.22999999999956</v>
      </c>
      <c r="K200" s="14">
        <f>[1]Оплата!BC199</f>
        <v>-2023.2219</v>
      </c>
      <c r="L200" s="14">
        <f>[1]Оплата!AA199</f>
        <v>3000</v>
      </c>
      <c r="M200" s="14">
        <f>H200*M$5</f>
        <v>1879.0289999999982</v>
      </c>
      <c r="N200" s="14">
        <f>I200*N$5</f>
        <v>485.8464000000007</v>
      </c>
      <c r="O200" s="12">
        <f t="shared" si="14"/>
        <v>2364.875399999999</v>
      </c>
      <c r="P200" s="12"/>
      <c r="Q200" s="14">
        <f>K200-O200+L200+P200</f>
        <v>-1388.0972999999994</v>
      </c>
      <c r="R200" s="14" t="str">
        <f t="shared" si="12"/>
        <v>№170</v>
      </c>
    </row>
    <row r="201" spans="1:18">
      <c r="A201" s="38" t="s">
        <v>178</v>
      </c>
      <c r="B201" s="39">
        <v>9387.8700000000008</v>
      </c>
      <c r="C201" s="39">
        <v>2851.73</v>
      </c>
      <c r="D201" s="39">
        <v>12239.61</v>
      </c>
      <c r="E201" s="40">
        <v>9858.66</v>
      </c>
      <c r="F201" s="40">
        <v>3052.57</v>
      </c>
      <c r="G201" s="40">
        <v>12911.23</v>
      </c>
      <c r="H201" s="40">
        <f t="shared" si="15"/>
        <v>470.78999999999905</v>
      </c>
      <c r="I201" s="40">
        <f t="shared" si="15"/>
        <v>200.84000000000015</v>
      </c>
      <c r="J201" s="40">
        <f t="shared" si="15"/>
        <v>671.61999999999898</v>
      </c>
      <c r="K201" s="41">
        <f>[1]Оплата!BC200</f>
        <v>860.52379999999744</v>
      </c>
      <c r="L201" s="41">
        <f>[1]Оплата!AA200</f>
        <v>0</v>
      </c>
      <c r="M201" s="41">
        <f>H201*M$5</f>
        <v>2909.482199999994</v>
      </c>
      <c r="N201" s="41">
        <f>I201*N$5</f>
        <v>459.92360000000036</v>
      </c>
      <c r="O201" s="38">
        <f t="shared" si="14"/>
        <v>3369.4057999999945</v>
      </c>
      <c r="P201" s="38"/>
      <c r="Q201" s="41">
        <f>K201-O201+L201+P201</f>
        <v>-2508.8819999999969</v>
      </c>
      <c r="R201" s="41" t="str">
        <f t="shared" si="12"/>
        <v>№171</v>
      </c>
    </row>
    <row r="202" spans="1:18">
      <c r="A202" s="12" t="s">
        <v>179</v>
      </c>
      <c r="B202" s="36">
        <v>1688.77</v>
      </c>
      <c r="C202" s="36">
        <v>461.15000000000003</v>
      </c>
      <c r="D202" s="36">
        <v>2149.9299999999998</v>
      </c>
      <c r="E202" s="9">
        <v>1759.13</v>
      </c>
      <c r="F202" s="9">
        <v>476.52</v>
      </c>
      <c r="G202" s="9">
        <v>2235.65</v>
      </c>
      <c r="H202" s="10">
        <f t="shared" si="15"/>
        <v>70.360000000000127</v>
      </c>
      <c r="I202" s="10">
        <f t="shared" si="15"/>
        <v>15.369999999999948</v>
      </c>
      <c r="J202" s="10">
        <f t="shared" si="15"/>
        <v>85.720000000000255</v>
      </c>
      <c r="K202" s="14">
        <f>[1]Оплата!BC201</f>
        <v>293.92180000000042</v>
      </c>
      <c r="L202" s="14">
        <f>[1]Оплата!AA201</f>
        <v>0</v>
      </c>
      <c r="M202" s="14">
        <f>H202*M$5</f>
        <v>434.82480000000078</v>
      </c>
      <c r="N202" s="14">
        <f>I202*N$5</f>
        <v>35.197299999999878</v>
      </c>
      <c r="O202" s="12">
        <f t="shared" si="14"/>
        <v>470.02210000000065</v>
      </c>
      <c r="P202" s="12"/>
      <c r="Q202" s="14">
        <f>K202-O202+L202+P202</f>
        <v>-176.10030000000023</v>
      </c>
      <c r="R202" s="14" t="str">
        <f t="shared" ref="R202:R265" si="19">A202</f>
        <v>№172</v>
      </c>
    </row>
    <row r="203" spans="1:18">
      <c r="A203" s="38" t="s">
        <v>180</v>
      </c>
      <c r="B203" s="39">
        <v>10039.290000000001</v>
      </c>
      <c r="C203" s="39">
        <v>6196.8</v>
      </c>
      <c r="D203" s="39">
        <v>16236.18</v>
      </c>
      <c r="E203" s="40">
        <v>10182.41</v>
      </c>
      <c r="F203" s="40">
        <v>6214.82</v>
      </c>
      <c r="G203" s="40">
        <v>16397.32</v>
      </c>
      <c r="H203" s="40">
        <f>E203-B203</f>
        <v>143.11999999999898</v>
      </c>
      <c r="I203" s="40">
        <f>F203-C203</f>
        <v>18.019999999999527</v>
      </c>
      <c r="J203" s="40">
        <f>G203-D203</f>
        <v>161.13999999999942</v>
      </c>
      <c r="K203" s="41">
        <f>[1]Оплата!BC202</f>
        <v>-152.43480000000881</v>
      </c>
      <c r="L203" s="41">
        <f>[1]Оплата!AA202</f>
        <v>0</v>
      </c>
      <c r="M203" s="41">
        <f>H203*M$5</f>
        <v>884.4815999999937</v>
      </c>
      <c r="N203" s="41">
        <f>I203*N$5</f>
        <v>41.265799999998919</v>
      </c>
      <c r="O203" s="38">
        <f t="shared" si="14"/>
        <v>925.74739999999258</v>
      </c>
      <c r="P203" s="38"/>
      <c r="Q203" s="41">
        <f>K203-O203+L203+P203</f>
        <v>-1078.1822000000013</v>
      </c>
      <c r="R203" s="41" t="str">
        <f t="shared" si="19"/>
        <v xml:space="preserve">№173 </v>
      </c>
    </row>
    <row r="204" spans="1:18">
      <c r="A204" s="12" t="s">
        <v>181</v>
      </c>
      <c r="B204" s="36">
        <v>2272.21</v>
      </c>
      <c r="C204" s="36">
        <v>1284.22</v>
      </c>
      <c r="D204" s="36">
        <v>3556.4500000000003</v>
      </c>
      <c r="E204" s="9">
        <v>2526.88</v>
      </c>
      <c r="F204" s="9">
        <v>1379.3</v>
      </c>
      <c r="G204" s="9">
        <v>3906.21</v>
      </c>
      <c r="H204" s="10">
        <f t="shared" ref="H204:J267" si="20">E204-B204</f>
        <v>254.67000000000007</v>
      </c>
      <c r="I204" s="10">
        <f t="shared" si="20"/>
        <v>95.079999999999927</v>
      </c>
      <c r="J204" s="10">
        <f t="shared" si="20"/>
        <v>349.75999999999976</v>
      </c>
      <c r="K204" s="14">
        <f>[1]Оплата!BC203</f>
        <v>203.93979999999971</v>
      </c>
      <c r="L204" s="14">
        <f>[1]Оплата!AA203</f>
        <v>2000</v>
      </c>
      <c r="M204" s="14">
        <f>H204*M$5</f>
        <v>1573.8606000000004</v>
      </c>
      <c r="N204" s="14">
        <f>I204*N$5</f>
        <v>217.73319999999984</v>
      </c>
      <c r="O204" s="12">
        <f t="shared" ref="O204:O267" si="21">SUM(M204:N204)</f>
        <v>1791.5938000000003</v>
      </c>
      <c r="P204" s="12"/>
      <c r="Q204" s="14">
        <f>K204-O204+L204+P204</f>
        <v>412.34599999999932</v>
      </c>
      <c r="R204" s="14" t="str">
        <f t="shared" si="19"/>
        <v xml:space="preserve">№174 </v>
      </c>
    </row>
    <row r="205" spans="1:18">
      <c r="A205" s="38" t="s">
        <v>182</v>
      </c>
      <c r="B205" s="39">
        <v>3367.91</v>
      </c>
      <c r="C205" s="39">
        <v>1354.5</v>
      </c>
      <c r="D205" s="39">
        <v>4722.41</v>
      </c>
      <c r="E205" s="40">
        <v>3569.5</v>
      </c>
      <c r="F205" s="40">
        <v>1467.29</v>
      </c>
      <c r="G205" s="40">
        <v>5036.8</v>
      </c>
      <c r="H205" s="40">
        <f t="shared" si="20"/>
        <v>201.59000000000015</v>
      </c>
      <c r="I205" s="40">
        <f t="shared" si="20"/>
        <v>112.78999999999996</v>
      </c>
      <c r="J205" s="40">
        <f t="shared" si="20"/>
        <v>314.39000000000033</v>
      </c>
      <c r="K205" s="41">
        <f>[1]Оплата!BC204</f>
        <v>2490.312899999999</v>
      </c>
      <c r="L205" s="41">
        <f>[1]Оплата!AA204</f>
        <v>0</v>
      </c>
      <c r="M205" s="41">
        <f>H205*M$5</f>
        <v>1245.8262000000009</v>
      </c>
      <c r="N205" s="41">
        <f>I205*N$5</f>
        <v>258.28909999999991</v>
      </c>
      <c r="O205" s="38">
        <f t="shared" si="21"/>
        <v>1504.1153000000008</v>
      </c>
      <c r="P205" s="38"/>
      <c r="Q205" s="41">
        <f>K205-O205+L205+P205</f>
        <v>986.19759999999815</v>
      </c>
      <c r="R205" s="41" t="str">
        <f t="shared" si="19"/>
        <v xml:space="preserve">№175 </v>
      </c>
    </row>
    <row r="206" spans="1:18">
      <c r="A206" s="12" t="s">
        <v>183</v>
      </c>
      <c r="B206" s="36">
        <v>684.98</v>
      </c>
      <c r="C206" s="36">
        <v>342.90000000000003</v>
      </c>
      <c r="D206" s="36">
        <v>1027.8900000000001</v>
      </c>
      <c r="E206" s="9">
        <v>686.11</v>
      </c>
      <c r="F206" s="9">
        <v>342.90000000000003</v>
      </c>
      <c r="G206" s="9">
        <v>1029.02</v>
      </c>
      <c r="H206" s="10">
        <f t="shared" si="20"/>
        <v>1.1299999999999955</v>
      </c>
      <c r="I206" s="10">
        <f t="shared" si="20"/>
        <v>0</v>
      </c>
      <c r="J206" s="10">
        <f t="shared" si="20"/>
        <v>1.1299999999998818</v>
      </c>
      <c r="K206" s="14">
        <f>[1]Оплата!BC205</f>
        <v>15153.862600000002</v>
      </c>
      <c r="L206" s="14">
        <f>[1]Оплата!AA205</f>
        <v>0</v>
      </c>
      <c r="M206" s="14">
        <f>H206*M$5</f>
        <v>6.9833999999999712</v>
      </c>
      <c r="N206" s="14">
        <f>I206*N$5</f>
        <v>0</v>
      </c>
      <c r="O206" s="12">
        <f t="shared" si="21"/>
        <v>6.9833999999999712</v>
      </c>
      <c r="P206" s="12"/>
      <c r="Q206" s="14">
        <f>K206-O206+L206+P206</f>
        <v>15146.879200000003</v>
      </c>
      <c r="R206" s="14" t="str">
        <f t="shared" si="19"/>
        <v xml:space="preserve">№176\1 </v>
      </c>
    </row>
    <row r="207" spans="1:18">
      <c r="A207" s="38" t="s">
        <v>184</v>
      </c>
      <c r="B207" s="39">
        <v>3314.1</v>
      </c>
      <c r="C207" s="39">
        <v>1832.6000000000001</v>
      </c>
      <c r="D207" s="39">
        <v>5146.71</v>
      </c>
      <c r="E207" s="40">
        <v>3431.2000000000003</v>
      </c>
      <c r="F207" s="40">
        <v>1902.81</v>
      </c>
      <c r="G207" s="40">
        <v>5334.02</v>
      </c>
      <c r="H207" s="40">
        <f t="shared" si="20"/>
        <v>117.10000000000036</v>
      </c>
      <c r="I207" s="40">
        <f t="shared" si="20"/>
        <v>70.209999999999809</v>
      </c>
      <c r="J207" s="40">
        <f t="shared" si="20"/>
        <v>187.3100000000004</v>
      </c>
      <c r="K207" s="41">
        <f>[1]Оплата!BC206</f>
        <v>-14106.508400000002</v>
      </c>
      <c r="L207" s="41">
        <f>[1]Оплата!AA206</f>
        <v>0</v>
      </c>
      <c r="M207" s="41">
        <f>H207*M$5</f>
        <v>723.67800000000227</v>
      </c>
      <c r="N207" s="41">
        <f>I207*N$5</f>
        <v>160.78089999999958</v>
      </c>
      <c r="O207" s="38">
        <f t="shared" si="21"/>
        <v>884.4589000000019</v>
      </c>
      <c r="P207" s="38"/>
      <c r="Q207" s="41">
        <f>K207-O207+L207+P207</f>
        <v>-14990.967300000004</v>
      </c>
      <c r="R207" s="41" t="str">
        <f t="shared" si="19"/>
        <v xml:space="preserve">№176\2 </v>
      </c>
    </row>
    <row r="208" spans="1:18">
      <c r="A208" s="12" t="s">
        <v>185</v>
      </c>
      <c r="B208" s="36">
        <v>4300.91</v>
      </c>
      <c r="C208" s="36">
        <v>1174.1600000000001</v>
      </c>
      <c r="D208" s="36">
        <v>5475.08</v>
      </c>
      <c r="E208" s="9">
        <v>4395.74</v>
      </c>
      <c r="F208" s="9">
        <v>1201.3500000000001</v>
      </c>
      <c r="G208" s="9">
        <v>5597.1</v>
      </c>
      <c r="H208" s="10">
        <f t="shared" si="20"/>
        <v>94.829999999999927</v>
      </c>
      <c r="I208" s="10">
        <f t="shared" si="20"/>
        <v>27.190000000000055</v>
      </c>
      <c r="J208" s="10">
        <f t="shared" si="20"/>
        <v>122.02000000000044</v>
      </c>
      <c r="K208" s="14">
        <f>[1]Оплата!BC207</f>
        <v>-397.99949999999876</v>
      </c>
      <c r="L208" s="14">
        <f>[1]Оплата!AA207</f>
        <v>0</v>
      </c>
      <c r="M208" s="14">
        <f>H208*M$5</f>
        <v>586.04939999999954</v>
      </c>
      <c r="N208" s="14">
        <f>I208*N$5</f>
        <v>62.265100000000125</v>
      </c>
      <c r="O208" s="12">
        <f t="shared" si="21"/>
        <v>648.31449999999961</v>
      </c>
      <c r="P208" s="12"/>
      <c r="Q208" s="14">
        <f>K208-O208+L208+P208</f>
        <v>-1046.3139999999985</v>
      </c>
      <c r="R208" s="14" t="str">
        <f t="shared" si="19"/>
        <v xml:space="preserve">№177 </v>
      </c>
    </row>
    <row r="209" spans="1:18">
      <c r="A209" s="38" t="s">
        <v>186</v>
      </c>
      <c r="B209" s="39">
        <v>2015.89</v>
      </c>
      <c r="C209" s="39">
        <v>1214.78</v>
      </c>
      <c r="D209" s="39">
        <v>3230.6800000000003</v>
      </c>
      <c r="E209" s="40">
        <v>2123.35</v>
      </c>
      <c r="F209" s="40">
        <v>1308.1100000000001</v>
      </c>
      <c r="G209" s="40">
        <v>3431.4700000000003</v>
      </c>
      <c r="H209" s="40">
        <f t="shared" si="20"/>
        <v>107.45999999999981</v>
      </c>
      <c r="I209" s="40">
        <f t="shared" si="20"/>
        <v>93.330000000000155</v>
      </c>
      <c r="J209" s="40">
        <f t="shared" si="20"/>
        <v>200.78999999999996</v>
      </c>
      <c r="K209" s="41">
        <f>[1]Оплата!BC208</f>
        <v>-1172.8252000000005</v>
      </c>
      <c r="L209" s="41">
        <f>[1]Оплата!AA208</f>
        <v>0</v>
      </c>
      <c r="M209" s="41">
        <f>H209*M$5</f>
        <v>664.10279999999875</v>
      </c>
      <c r="N209" s="41">
        <f>I209*N$5</f>
        <v>213.72570000000036</v>
      </c>
      <c r="O209" s="38">
        <f>SUM(M209:N209)</f>
        <v>877.82849999999917</v>
      </c>
      <c r="P209" s="38"/>
      <c r="Q209" s="41">
        <f>K209-O209+L209+P209</f>
        <v>-2050.6536999999998</v>
      </c>
      <c r="R209" s="41" t="str">
        <f t="shared" si="19"/>
        <v xml:space="preserve">№178 </v>
      </c>
    </row>
    <row r="210" spans="1:18">
      <c r="A210" s="12" t="s">
        <v>187</v>
      </c>
      <c r="B210" s="36">
        <v>1839.95</v>
      </c>
      <c r="C210" s="36">
        <v>1381.95</v>
      </c>
      <c r="D210" s="36">
        <v>3221.9700000000003</v>
      </c>
      <c r="E210" s="9">
        <v>1901.73</v>
      </c>
      <c r="F210" s="9">
        <v>1431.46</v>
      </c>
      <c r="G210" s="9">
        <v>3333.26</v>
      </c>
      <c r="H210" s="10">
        <f t="shared" si="20"/>
        <v>61.779999999999973</v>
      </c>
      <c r="I210" s="10">
        <f t="shared" si="20"/>
        <v>49.509999999999991</v>
      </c>
      <c r="J210" s="10">
        <f t="shared" si="20"/>
        <v>111.28999999999996</v>
      </c>
      <c r="K210" s="14">
        <f>[1]Оплата!BC209</f>
        <v>-578.23160000000087</v>
      </c>
      <c r="L210" s="14">
        <f>[1]Оплата!AA209</f>
        <v>0</v>
      </c>
      <c r="M210" s="14">
        <f>H210*M$5</f>
        <v>381.8003999999998</v>
      </c>
      <c r="N210" s="14">
        <f>I210*N$5</f>
        <v>113.37789999999998</v>
      </c>
      <c r="O210" s="12">
        <f t="shared" si="21"/>
        <v>495.17829999999981</v>
      </c>
      <c r="P210" s="12"/>
      <c r="Q210" s="14">
        <f>K210-O210+L210+P210</f>
        <v>-1073.4099000000006</v>
      </c>
      <c r="R210" s="14" t="str">
        <f t="shared" si="19"/>
        <v xml:space="preserve">№179 </v>
      </c>
    </row>
    <row r="211" spans="1:18">
      <c r="A211" s="38" t="s">
        <v>188</v>
      </c>
      <c r="B211" s="39">
        <v>10626.34</v>
      </c>
      <c r="C211" s="39">
        <v>5347.41</v>
      </c>
      <c r="D211" s="39">
        <v>15973.75</v>
      </c>
      <c r="E211" s="40">
        <v>10792.56</v>
      </c>
      <c r="F211" s="40">
        <v>5465.64</v>
      </c>
      <c r="G211" s="40">
        <v>16258.210000000001</v>
      </c>
      <c r="H211" s="40">
        <f t="shared" si="20"/>
        <v>166.21999999999935</v>
      </c>
      <c r="I211" s="40">
        <f t="shared" si="20"/>
        <v>118.23000000000047</v>
      </c>
      <c r="J211" s="40">
        <f t="shared" si="20"/>
        <v>284.46000000000095</v>
      </c>
      <c r="K211" s="41">
        <f>[1]Оплата!BC210</f>
        <v>-207.21740000000045</v>
      </c>
      <c r="L211" s="41">
        <f>[1]Оплата!AA210</f>
        <v>0</v>
      </c>
      <c r="M211" s="41">
        <f>H211*M$5</f>
        <v>1027.239599999996</v>
      </c>
      <c r="N211" s="41">
        <f>I211*N$5</f>
        <v>270.74670000000111</v>
      </c>
      <c r="O211" s="38">
        <f t="shared" si="21"/>
        <v>1297.9862999999971</v>
      </c>
      <c r="P211" s="38"/>
      <c r="Q211" s="41">
        <f>K211-O211+L211+P211</f>
        <v>-1505.2036999999975</v>
      </c>
      <c r="R211" s="41" t="str">
        <f t="shared" si="19"/>
        <v xml:space="preserve">№180 </v>
      </c>
    </row>
    <row r="212" spans="1:18">
      <c r="A212" s="12" t="s">
        <v>189</v>
      </c>
      <c r="B212" s="36">
        <v>2020.51</v>
      </c>
      <c r="C212" s="36">
        <v>4401.09</v>
      </c>
      <c r="D212" s="36">
        <v>6421.66</v>
      </c>
      <c r="E212" s="9">
        <v>2141.19</v>
      </c>
      <c r="F212" s="9">
        <v>4461.76</v>
      </c>
      <c r="G212" s="9">
        <v>6603.01</v>
      </c>
      <c r="H212" s="10">
        <f t="shared" si="20"/>
        <v>120.68000000000006</v>
      </c>
      <c r="I212" s="10">
        <f t="shared" si="20"/>
        <v>60.670000000000073</v>
      </c>
      <c r="J212" s="10">
        <f t="shared" si="20"/>
        <v>181.35000000000036</v>
      </c>
      <c r="K212" s="14">
        <f>[1]Оплата!BC211</f>
        <v>2930.4923999999996</v>
      </c>
      <c r="L212" s="14">
        <f>[1]Оплата!AA211</f>
        <v>0</v>
      </c>
      <c r="M212" s="14">
        <f>H212*M$5</f>
        <v>745.80240000000038</v>
      </c>
      <c r="N212" s="14">
        <f>I212*N$5</f>
        <v>138.93430000000018</v>
      </c>
      <c r="O212" s="12">
        <f t="shared" si="21"/>
        <v>884.73670000000061</v>
      </c>
      <c r="P212" s="12"/>
      <c r="Q212" s="14">
        <f>K212-O212+L212+P212</f>
        <v>2045.755699999999</v>
      </c>
      <c r="R212" s="14" t="str">
        <f t="shared" si="19"/>
        <v xml:space="preserve">№181 </v>
      </c>
    </row>
    <row r="213" spans="1:18">
      <c r="A213" s="38" t="s">
        <v>190</v>
      </c>
      <c r="B213" s="39">
        <v>34438.32</v>
      </c>
      <c r="C213" s="39">
        <v>41412.160000000003</v>
      </c>
      <c r="D213" s="39">
        <v>75850.62</v>
      </c>
      <c r="E213" s="40">
        <v>34438.32</v>
      </c>
      <c r="F213" s="40">
        <v>41412.160000000003</v>
      </c>
      <c r="G213" s="40">
        <v>75850.62</v>
      </c>
      <c r="H213" s="40">
        <f t="shared" si="20"/>
        <v>0</v>
      </c>
      <c r="I213" s="40">
        <f t="shared" si="20"/>
        <v>0</v>
      </c>
      <c r="J213" s="40">
        <f t="shared" si="20"/>
        <v>0</v>
      </c>
      <c r="K213" s="41">
        <f>[1]Оплата!BC212</f>
        <v>112.10859999997979</v>
      </c>
      <c r="L213" s="41">
        <f>[1]Оплата!AA212</f>
        <v>0</v>
      </c>
      <c r="M213" s="41">
        <f>H213*M$5</f>
        <v>0</v>
      </c>
      <c r="N213" s="41">
        <f>I213*N$5</f>
        <v>0</v>
      </c>
      <c r="O213" s="38">
        <f t="shared" si="21"/>
        <v>0</v>
      </c>
      <c r="P213" s="38"/>
      <c r="Q213" s="41">
        <f>K213-O213+L213+P213</f>
        <v>112.10859999997979</v>
      </c>
      <c r="R213" s="41" t="str">
        <f t="shared" si="19"/>
        <v xml:space="preserve">№182 </v>
      </c>
    </row>
    <row r="214" spans="1:18">
      <c r="A214" s="12" t="s">
        <v>191</v>
      </c>
      <c r="B214" s="36">
        <v>235.99</v>
      </c>
      <c r="C214" s="36">
        <v>187.14000000000001</v>
      </c>
      <c r="D214" s="36">
        <v>423.14</v>
      </c>
      <c r="E214" s="9">
        <v>399.2</v>
      </c>
      <c r="F214" s="9">
        <v>235.02</v>
      </c>
      <c r="G214" s="9">
        <v>634.23</v>
      </c>
      <c r="H214" s="10">
        <f t="shared" si="20"/>
        <v>163.20999999999998</v>
      </c>
      <c r="I214" s="10">
        <f t="shared" si="20"/>
        <v>47.879999999999995</v>
      </c>
      <c r="J214" s="10">
        <f t="shared" si="20"/>
        <v>211.09000000000003</v>
      </c>
      <c r="K214" s="14">
        <f>[1]Оплата!BC213</f>
        <v>1911.1128999999996</v>
      </c>
      <c r="L214" s="14">
        <f>[1]Оплата!AA213</f>
        <v>0</v>
      </c>
      <c r="M214" s="14">
        <f>H214*M$5</f>
        <v>1008.6377999999999</v>
      </c>
      <c r="N214" s="14">
        <f>I214*N$5</f>
        <v>109.64519999999999</v>
      </c>
      <c r="O214" s="12">
        <f t="shared" ref="O214" si="22">SUM(M214:N214)</f>
        <v>1118.2829999999999</v>
      </c>
      <c r="P214" s="12"/>
      <c r="Q214" s="14">
        <f>K214-O214+L214+P214</f>
        <v>792.82989999999972</v>
      </c>
      <c r="R214" s="14" t="str">
        <f t="shared" si="19"/>
        <v xml:space="preserve">№183 </v>
      </c>
    </row>
    <row r="215" spans="1:18">
      <c r="A215" s="38" t="s">
        <v>192</v>
      </c>
      <c r="B215" s="39">
        <v>9173.5500000000011</v>
      </c>
      <c r="C215" s="39">
        <v>4316.43</v>
      </c>
      <c r="D215" s="39">
        <v>13490</v>
      </c>
      <c r="E215" s="40">
        <v>9467.56</v>
      </c>
      <c r="F215" s="40">
        <v>4459.1400000000003</v>
      </c>
      <c r="G215" s="40">
        <v>13926.710000000001</v>
      </c>
      <c r="H215" s="40">
        <f t="shared" si="20"/>
        <v>294.0099999999984</v>
      </c>
      <c r="I215" s="40">
        <f t="shared" si="20"/>
        <v>142.71000000000004</v>
      </c>
      <c r="J215" s="40">
        <f t="shared" si="20"/>
        <v>436.71000000000095</v>
      </c>
      <c r="K215" s="41">
        <f>[1]Оплата!BC214</f>
        <v>-1224.8357000000042</v>
      </c>
      <c r="L215" s="41">
        <f>[1]Оплата!AA214</f>
        <v>1250</v>
      </c>
      <c r="M215" s="41">
        <f>H215*M$5</f>
        <v>1816.98179999999</v>
      </c>
      <c r="N215" s="41">
        <f>I215*N$5</f>
        <v>326.80590000000007</v>
      </c>
      <c r="O215" s="38">
        <f t="shared" si="21"/>
        <v>2143.7876999999899</v>
      </c>
      <c r="P215" s="38"/>
      <c r="Q215" s="41">
        <f>K215-O215+L215+P215</f>
        <v>-2118.623399999994</v>
      </c>
      <c r="R215" s="41" t="str">
        <f t="shared" si="19"/>
        <v xml:space="preserve">№184 </v>
      </c>
    </row>
    <row r="216" spans="1:18">
      <c r="A216" s="12" t="s">
        <v>193</v>
      </c>
      <c r="B216" s="36">
        <v>2213.54</v>
      </c>
      <c r="C216" s="36">
        <v>1053.78</v>
      </c>
      <c r="D216" s="36">
        <v>3267.32</v>
      </c>
      <c r="E216" s="9">
        <v>2284.0500000000002</v>
      </c>
      <c r="F216" s="9">
        <v>1097.78</v>
      </c>
      <c r="G216" s="9">
        <v>3381.84</v>
      </c>
      <c r="H216" s="10">
        <f t="shared" si="20"/>
        <v>70.510000000000218</v>
      </c>
      <c r="I216" s="10">
        <f t="shared" si="20"/>
        <v>44</v>
      </c>
      <c r="J216" s="10">
        <f t="shared" si="20"/>
        <v>114.51999999999998</v>
      </c>
      <c r="K216" s="14">
        <f>[1]Оплата!BC215</f>
        <v>-757.7262999999989</v>
      </c>
      <c r="L216" s="14">
        <f>[1]Оплата!AA215</f>
        <v>0</v>
      </c>
      <c r="M216" s="14">
        <f>H216*M$5</f>
        <v>435.75180000000131</v>
      </c>
      <c r="N216" s="14">
        <f>I216*N$5</f>
        <v>100.76</v>
      </c>
      <c r="O216" s="12">
        <f t="shared" si="21"/>
        <v>536.51180000000136</v>
      </c>
      <c r="P216" s="12"/>
      <c r="Q216" s="14">
        <f>K216-O216+L216+P216</f>
        <v>-1294.2381000000003</v>
      </c>
      <c r="R216" s="14" t="str">
        <f t="shared" si="19"/>
        <v xml:space="preserve">№185 </v>
      </c>
    </row>
    <row r="217" spans="1:18">
      <c r="A217" s="38" t="s">
        <v>194</v>
      </c>
      <c r="B217" s="39">
        <v>952.45</v>
      </c>
      <c r="C217" s="39">
        <v>1020.72</v>
      </c>
      <c r="D217" s="39">
        <v>1973.18</v>
      </c>
      <c r="E217" s="40">
        <v>988.74</v>
      </c>
      <c r="F217" s="40">
        <v>1028.32</v>
      </c>
      <c r="G217" s="40">
        <v>2017.07</v>
      </c>
      <c r="H217" s="40">
        <f t="shared" si="20"/>
        <v>36.289999999999964</v>
      </c>
      <c r="I217" s="40">
        <f t="shared" si="20"/>
        <v>7.5999999999999091</v>
      </c>
      <c r="J217" s="40">
        <f t="shared" si="20"/>
        <v>43.889999999999873</v>
      </c>
      <c r="K217" s="41">
        <f>[1]Оплата!BC216</f>
        <v>-142.08940000000032</v>
      </c>
      <c r="L217" s="41">
        <f>[1]Оплата!AA216</f>
        <v>0</v>
      </c>
      <c r="M217" s="41">
        <f>H217*M$5</f>
        <v>224.27219999999977</v>
      </c>
      <c r="N217" s="41">
        <f>I217*N$5</f>
        <v>17.40399999999979</v>
      </c>
      <c r="O217" s="38">
        <f t="shared" si="21"/>
        <v>241.67619999999957</v>
      </c>
      <c r="P217" s="38"/>
      <c r="Q217" s="41">
        <f>K217-O217+L217+P217</f>
        <v>-383.76559999999989</v>
      </c>
      <c r="R217" s="41" t="str">
        <f t="shared" si="19"/>
        <v xml:space="preserve">№186 </v>
      </c>
    </row>
    <row r="218" spans="1:18">
      <c r="A218" s="12" t="s">
        <v>195</v>
      </c>
      <c r="B218" s="36">
        <v>2664.56</v>
      </c>
      <c r="C218" s="36">
        <v>1644.52</v>
      </c>
      <c r="D218" s="36">
        <v>4309.1099999999997</v>
      </c>
      <c r="E218" s="9">
        <v>2684.3</v>
      </c>
      <c r="F218" s="9">
        <v>1659.01</v>
      </c>
      <c r="G218" s="9">
        <v>4343.34</v>
      </c>
      <c r="H218" s="50">
        <f t="shared" si="20"/>
        <v>19.740000000000236</v>
      </c>
      <c r="I218" s="50">
        <f t="shared" si="20"/>
        <v>14.490000000000009</v>
      </c>
      <c r="J218" s="10">
        <f t="shared" si="20"/>
        <v>34.230000000000473</v>
      </c>
      <c r="K218" s="14">
        <f>[1]Оплата!BC217</f>
        <v>1315.2685000000001</v>
      </c>
      <c r="L218" s="14">
        <f>[1]Оплата!AA217</f>
        <v>0</v>
      </c>
      <c r="M218" s="14">
        <f>H218*M$5</f>
        <v>121.99320000000145</v>
      </c>
      <c r="N218" s="14">
        <f>I218*N$5</f>
        <v>33.18210000000002</v>
      </c>
      <c r="O218" s="12">
        <f t="shared" si="21"/>
        <v>155.17530000000147</v>
      </c>
      <c r="P218" s="12"/>
      <c r="Q218" s="14">
        <f>K218-O218+L218+P218</f>
        <v>1160.0931999999987</v>
      </c>
      <c r="R218" s="14" t="str">
        <f t="shared" si="19"/>
        <v xml:space="preserve">№187 </v>
      </c>
    </row>
    <row r="219" spans="1:18">
      <c r="A219" s="38" t="s">
        <v>196</v>
      </c>
      <c r="B219" s="39">
        <v>2036.31</v>
      </c>
      <c r="C219" s="39">
        <v>348.81</v>
      </c>
      <c r="D219" s="39">
        <v>2385.13</v>
      </c>
      <c r="E219" s="40">
        <v>2221.56</v>
      </c>
      <c r="F219" s="40">
        <v>375.51</v>
      </c>
      <c r="G219" s="40">
        <v>2597.08</v>
      </c>
      <c r="H219" s="40">
        <f t="shared" si="20"/>
        <v>185.25</v>
      </c>
      <c r="I219" s="40">
        <f t="shared" si="20"/>
        <v>26.699999999999989</v>
      </c>
      <c r="J219" s="40">
        <f t="shared" si="20"/>
        <v>211.94999999999982</v>
      </c>
      <c r="K219" s="41">
        <f>[1]Оплата!BC218</f>
        <v>-605.82299999999941</v>
      </c>
      <c r="L219" s="41">
        <f>[1]Оплата!AA218</f>
        <v>0</v>
      </c>
      <c r="M219" s="41">
        <f>H219*M$5</f>
        <v>1144.845</v>
      </c>
      <c r="N219" s="41">
        <f>I219*N$5</f>
        <v>61.142999999999972</v>
      </c>
      <c r="O219" s="38">
        <f t="shared" si="21"/>
        <v>1205.9880000000001</v>
      </c>
      <c r="P219" s="38"/>
      <c r="Q219" s="41">
        <f>K219-O219+L219+P219</f>
        <v>-1811.8109999999995</v>
      </c>
      <c r="R219" s="41" t="str">
        <f t="shared" si="19"/>
        <v>№188\1</v>
      </c>
    </row>
    <row r="220" spans="1:18" ht="14.25" customHeight="1">
      <c r="A220" s="12" t="s">
        <v>197</v>
      </c>
      <c r="B220" s="36">
        <v>1197.49</v>
      </c>
      <c r="C220" s="36">
        <v>980.66</v>
      </c>
      <c r="D220" s="36">
        <v>2178.17</v>
      </c>
      <c r="E220" s="9">
        <v>1301.22</v>
      </c>
      <c r="F220" s="9">
        <v>1043.49</v>
      </c>
      <c r="G220" s="9">
        <v>2344.73</v>
      </c>
      <c r="H220" s="10">
        <f t="shared" si="20"/>
        <v>103.73000000000002</v>
      </c>
      <c r="I220" s="10">
        <f t="shared" si="20"/>
        <v>62.830000000000041</v>
      </c>
      <c r="J220" s="10">
        <f t="shared" si="20"/>
        <v>166.55999999999995</v>
      </c>
      <c r="K220" s="14">
        <f>[1]Оплата!BC219</f>
        <v>-2007.9902999999999</v>
      </c>
      <c r="L220" s="14">
        <f>[1]Оплата!AA219</f>
        <v>0</v>
      </c>
      <c r="M220" s="14">
        <f>H220*M$5</f>
        <v>641.05140000000006</v>
      </c>
      <c r="N220" s="14">
        <f>I220*N$5</f>
        <v>143.8807000000001</v>
      </c>
      <c r="O220" s="12">
        <f t="shared" si="21"/>
        <v>784.93210000000022</v>
      </c>
      <c r="P220" s="12"/>
      <c r="Q220" s="14">
        <f>K220-O220+L220+P220</f>
        <v>-2792.9224000000004</v>
      </c>
      <c r="R220" s="14" t="str">
        <f t="shared" si="19"/>
        <v xml:space="preserve">№188\2 </v>
      </c>
    </row>
    <row r="221" spans="1:18">
      <c r="A221" s="38" t="s">
        <v>198</v>
      </c>
      <c r="B221" s="39">
        <v>6958.42</v>
      </c>
      <c r="C221" s="39">
        <v>4066.46</v>
      </c>
      <c r="D221" s="39">
        <v>11024.91</v>
      </c>
      <c r="E221" s="40">
        <v>7039.57</v>
      </c>
      <c r="F221" s="40">
        <v>4073.4</v>
      </c>
      <c r="G221" s="40">
        <v>11112.99</v>
      </c>
      <c r="H221" s="40">
        <f t="shared" si="20"/>
        <v>81.149999999999636</v>
      </c>
      <c r="I221" s="40">
        <f t="shared" si="20"/>
        <v>6.9400000000000546</v>
      </c>
      <c r="J221" s="40">
        <f t="shared" si="20"/>
        <v>88.079999999999927</v>
      </c>
      <c r="K221" s="41">
        <f>[1]Оплата!BC220</f>
        <v>660.5097999999989</v>
      </c>
      <c r="L221" s="41">
        <f>[1]Оплата!AA220</f>
        <v>0</v>
      </c>
      <c r="M221" s="41">
        <f>H221*M$5</f>
        <v>501.50699999999773</v>
      </c>
      <c r="N221" s="41">
        <f>I221*N$5</f>
        <v>15.892600000000126</v>
      </c>
      <c r="O221" s="38">
        <f t="shared" si="21"/>
        <v>517.3995999999978</v>
      </c>
      <c r="P221" s="38"/>
      <c r="Q221" s="41">
        <f>K221-O221+L221+P221</f>
        <v>143.1102000000011</v>
      </c>
      <c r="R221" s="41" t="str">
        <f t="shared" si="19"/>
        <v xml:space="preserve">№189 </v>
      </c>
    </row>
    <row r="222" spans="1:18">
      <c r="A222" s="12" t="s">
        <v>199</v>
      </c>
      <c r="B222" s="36">
        <v>2911.67</v>
      </c>
      <c r="C222" s="36">
        <v>860.95</v>
      </c>
      <c r="D222" s="36">
        <v>3772.62</v>
      </c>
      <c r="E222" s="9">
        <v>3059.42</v>
      </c>
      <c r="F222" s="9">
        <v>912</v>
      </c>
      <c r="G222" s="9">
        <v>3971.4300000000003</v>
      </c>
      <c r="H222" s="10">
        <f t="shared" si="20"/>
        <v>147.75</v>
      </c>
      <c r="I222" s="10">
        <f t="shared" si="20"/>
        <v>51.049999999999955</v>
      </c>
      <c r="J222" s="10">
        <f t="shared" si="20"/>
        <v>198.8100000000004</v>
      </c>
      <c r="K222" s="14">
        <f>[1]Оплата!BC221</f>
        <v>-2002.7190000000005</v>
      </c>
      <c r="L222" s="14">
        <f>[1]Оплата!AA221</f>
        <v>2003</v>
      </c>
      <c r="M222" s="14">
        <f>H222*M$5</f>
        <v>913.09499999999991</v>
      </c>
      <c r="N222" s="14">
        <f>I222*N$5</f>
        <v>116.9044999999999</v>
      </c>
      <c r="O222" s="12">
        <f t="shared" si="21"/>
        <v>1029.9994999999999</v>
      </c>
      <c r="P222" s="12"/>
      <c r="Q222" s="14">
        <f>K222-O222+L222+P222</f>
        <v>-1029.7185000000004</v>
      </c>
      <c r="R222" s="14" t="str">
        <f t="shared" si="19"/>
        <v xml:space="preserve">№190 </v>
      </c>
    </row>
    <row r="223" spans="1:18">
      <c r="A223" s="38" t="s">
        <v>200</v>
      </c>
      <c r="B223" s="39">
        <v>46.44</v>
      </c>
      <c r="C223" s="39">
        <v>9.3800000000000008</v>
      </c>
      <c r="D223" s="39">
        <v>55.82</v>
      </c>
      <c r="E223" s="40">
        <v>46.480000000000004</v>
      </c>
      <c r="F223" s="40">
        <v>9.3800000000000008</v>
      </c>
      <c r="G223" s="40">
        <v>55.86</v>
      </c>
      <c r="H223" s="40">
        <f t="shared" si="20"/>
        <v>4.0000000000006253E-2</v>
      </c>
      <c r="I223" s="40">
        <f t="shared" si="20"/>
        <v>0</v>
      </c>
      <c r="J223" s="40">
        <f t="shared" si="20"/>
        <v>3.9999999999999147E-2</v>
      </c>
      <c r="K223" s="41">
        <f>[1]Оплата!BC222</f>
        <v>-66.619099999999989</v>
      </c>
      <c r="L223" s="41">
        <f>[1]Оплата!AA222</f>
        <v>0</v>
      </c>
      <c r="M223" s="41">
        <f>H223*M$5</f>
        <v>0.24720000000003864</v>
      </c>
      <c r="N223" s="41">
        <f>I223*N$5</f>
        <v>0</v>
      </c>
      <c r="O223" s="38">
        <f t="shared" si="21"/>
        <v>0.24720000000003864</v>
      </c>
      <c r="P223" s="38"/>
      <c r="Q223" s="41">
        <f>K223-O223+L223+P223</f>
        <v>-66.866300000000024</v>
      </c>
      <c r="R223" s="41" t="str">
        <f t="shared" si="19"/>
        <v xml:space="preserve">№191 </v>
      </c>
    </row>
    <row r="224" spans="1:18">
      <c r="A224" s="12" t="s">
        <v>201</v>
      </c>
      <c r="B224" s="36">
        <v>2178.98</v>
      </c>
      <c r="C224" s="36">
        <v>859.52</v>
      </c>
      <c r="D224" s="36">
        <v>3038.51</v>
      </c>
      <c r="E224" s="9">
        <v>2255.9900000000002</v>
      </c>
      <c r="F224" s="9">
        <v>887.02</v>
      </c>
      <c r="G224" s="9">
        <v>3143.03</v>
      </c>
      <c r="H224" s="10">
        <f t="shared" si="20"/>
        <v>77.010000000000218</v>
      </c>
      <c r="I224" s="10">
        <f t="shared" si="20"/>
        <v>27.5</v>
      </c>
      <c r="J224" s="10">
        <f t="shared" si="20"/>
        <v>104.51999999999998</v>
      </c>
      <c r="K224" s="14">
        <f>[1]Оплата!BC223</f>
        <v>805.82340000000022</v>
      </c>
      <c r="L224" s="14">
        <f>[1]Оплата!AA223</f>
        <v>2000</v>
      </c>
      <c r="M224" s="14">
        <f>H224*M$5</f>
        <v>475.92180000000133</v>
      </c>
      <c r="N224" s="14">
        <f>I224*N$5</f>
        <v>62.975000000000001</v>
      </c>
      <c r="O224" s="12">
        <f t="shared" si="21"/>
        <v>538.89680000000135</v>
      </c>
      <c r="P224" s="12"/>
      <c r="Q224" s="14">
        <f>K224-O224+L224+P224</f>
        <v>2266.9265999999989</v>
      </c>
      <c r="R224" s="14" t="str">
        <f t="shared" si="19"/>
        <v xml:space="preserve">№202 </v>
      </c>
    </row>
    <row r="225" spans="1:18">
      <c r="A225" s="38" t="s">
        <v>202</v>
      </c>
      <c r="B225" s="39">
        <v>343.07</v>
      </c>
      <c r="C225" s="39">
        <v>125.23</v>
      </c>
      <c r="D225" s="39">
        <v>468.31</v>
      </c>
      <c r="E225" s="40">
        <v>344.68</v>
      </c>
      <c r="F225" s="40">
        <v>125.25</v>
      </c>
      <c r="G225" s="40">
        <v>469.94</v>
      </c>
      <c r="H225" s="40">
        <f t="shared" si="20"/>
        <v>1.6100000000000136</v>
      </c>
      <c r="I225" s="40">
        <f t="shared" si="20"/>
        <v>1.9999999999996021E-2</v>
      </c>
      <c r="J225" s="40">
        <f t="shared" si="20"/>
        <v>1.6299999999999955</v>
      </c>
      <c r="K225" s="41">
        <f>[1]Оплата!BC224</f>
        <v>1613.6672999999998</v>
      </c>
      <c r="L225" s="41">
        <f>[1]Оплата!AA224</f>
        <v>0</v>
      </c>
      <c r="M225" s="41">
        <f>H225*M$5</f>
        <v>9.9498000000000832</v>
      </c>
      <c r="N225" s="41">
        <f>I225*N$5</f>
        <v>4.579999999999089E-2</v>
      </c>
      <c r="O225" s="38">
        <f t="shared" si="21"/>
        <v>9.9956000000000742</v>
      </c>
      <c r="P225" s="38"/>
      <c r="Q225" s="41">
        <f>K225-O225+L225+P225</f>
        <v>1603.6716999999999</v>
      </c>
      <c r="R225" s="41" t="str">
        <f t="shared" si="19"/>
        <v xml:space="preserve">№203 </v>
      </c>
    </row>
    <row r="226" spans="1:18">
      <c r="A226" s="12" t="s">
        <v>203</v>
      </c>
      <c r="B226" s="36">
        <v>7076.96</v>
      </c>
      <c r="C226" s="36">
        <v>2146.81</v>
      </c>
      <c r="D226" s="36">
        <v>9223.7800000000007</v>
      </c>
      <c r="E226" s="9">
        <v>7076.96</v>
      </c>
      <c r="F226" s="9">
        <v>2146.8200000000002</v>
      </c>
      <c r="G226" s="9">
        <v>9223.7900000000009</v>
      </c>
      <c r="H226" s="10">
        <f t="shared" si="20"/>
        <v>0</v>
      </c>
      <c r="I226" s="10">
        <f t="shared" si="20"/>
        <v>1.0000000000218279E-2</v>
      </c>
      <c r="J226" s="10">
        <f t="shared" si="20"/>
        <v>1.0000000000218279E-2</v>
      </c>
      <c r="K226" s="14">
        <f>[1]Оплата!BC225</f>
        <v>45.503700000001082</v>
      </c>
      <c r="L226" s="14">
        <f>[1]Оплата!AA225</f>
        <v>0</v>
      </c>
      <c r="M226" s="14">
        <f>H226*M$5</f>
        <v>0</v>
      </c>
      <c r="N226" s="14">
        <f>I226*N$5</f>
        <v>2.2900000000499857E-2</v>
      </c>
      <c r="O226" s="12">
        <f t="shared" si="21"/>
        <v>2.2900000000499857E-2</v>
      </c>
      <c r="P226" s="12"/>
      <c r="Q226" s="14">
        <f>K226-O226+L226+P226</f>
        <v>45.480800000000585</v>
      </c>
      <c r="R226" s="14" t="str">
        <f t="shared" si="19"/>
        <v xml:space="preserve">№204 </v>
      </c>
    </row>
    <row r="227" spans="1:18">
      <c r="A227" s="38" t="s">
        <v>204</v>
      </c>
      <c r="B227" s="39">
        <v>164</v>
      </c>
      <c r="C227" s="39">
        <v>192.61</v>
      </c>
      <c r="D227" s="39">
        <v>356.62</v>
      </c>
      <c r="E227" s="40">
        <v>164</v>
      </c>
      <c r="F227" s="40">
        <v>192.61</v>
      </c>
      <c r="G227" s="40">
        <v>356.62</v>
      </c>
      <c r="H227" s="40">
        <f t="shared" si="20"/>
        <v>0</v>
      </c>
      <c r="I227" s="40">
        <f t="shared" si="20"/>
        <v>0</v>
      </c>
      <c r="J227" s="40">
        <f t="shared" si="20"/>
        <v>0</v>
      </c>
      <c r="K227" s="41">
        <f>[1]Оплата!BC226</f>
        <v>88.672600000000045</v>
      </c>
      <c r="L227" s="41">
        <f>[1]Оплата!AA226</f>
        <v>0</v>
      </c>
      <c r="M227" s="41">
        <f>H227*M$5</f>
        <v>0</v>
      </c>
      <c r="N227" s="41">
        <f>I227*N$5</f>
        <v>0</v>
      </c>
      <c r="O227" s="38">
        <f t="shared" si="21"/>
        <v>0</v>
      </c>
      <c r="P227" s="38"/>
      <c r="Q227" s="41">
        <f>K227-O227+L227+P227</f>
        <v>88.672600000000045</v>
      </c>
      <c r="R227" s="41" t="str">
        <f t="shared" si="19"/>
        <v xml:space="preserve">№205 </v>
      </c>
    </row>
    <row r="228" spans="1:18">
      <c r="A228" s="12" t="s">
        <v>205</v>
      </c>
      <c r="B228" s="36">
        <v>1976.45</v>
      </c>
      <c r="C228" s="36">
        <v>1444.59</v>
      </c>
      <c r="D228" s="36">
        <v>3421.05</v>
      </c>
      <c r="E228" s="9">
        <v>2124.64</v>
      </c>
      <c r="F228" s="9">
        <v>1552.33</v>
      </c>
      <c r="G228" s="9">
        <v>3676.98</v>
      </c>
      <c r="H228" s="10">
        <f t="shared" si="20"/>
        <v>148.18999999999983</v>
      </c>
      <c r="I228" s="10">
        <f t="shared" si="20"/>
        <v>107.74000000000001</v>
      </c>
      <c r="J228" s="10">
        <f t="shared" si="20"/>
        <v>255.92999999999984</v>
      </c>
      <c r="K228" s="14">
        <f>[1]Оплата!BC227</f>
        <v>1177.0734000000002</v>
      </c>
      <c r="L228" s="14">
        <f>[1]Оплата!AA227</f>
        <v>0</v>
      </c>
      <c r="M228" s="14">
        <f>H228*M$5</f>
        <v>915.81419999999889</v>
      </c>
      <c r="N228" s="14">
        <f>I228*N$5</f>
        <v>246.72460000000004</v>
      </c>
      <c r="O228" s="12">
        <f t="shared" si="21"/>
        <v>1162.5387999999989</v>
      </c>
      <c r="P228" s="12"/>
      <c r="Q228" s="14">
        <f>K228-O228+L228+P228</f>
        <v>14.534600000001319</v>
      </c>
      <c r="R228" s="14" t="str">
        <f t="shared" si="19"/>
        <v xml:space="preserve">№206 </v>
      </c>
    </row>
    <row r="229" spans="1:18">
      <c r="A229" s="38" t="s">
        <v>206</v>
      </c>
      <c r="B229" s="39">
        <v>3374.37</v>
      </c>
      <c r="C229" s="39">
        <v>2063.88</v>
      </c>
      <c r="D229" s="39">
        <v>5438.26</v>
      </c>
      <c r="E229" s="40">
        <v>3492.35</v>
      </c>
      <c r="F229" s="40">
        <v>2132.16</v>
      </c>
      <c r="G229" s="40">
        <v>5624.51</v>
      </c>
      <c r="H229" s="40">
        <f t="shared" si="20"/>
        <v>117.98000000000002</v>
      </c>
      <c r="I229" s="40">
        <f t="shared" si="20"/>
        <v>68.279999999999745</v>
      </c>
      <c r="J229" s="40">
        <f t="shared" si="20"/>
        <v>186.25</v>
      </c>
      <c r="K229" s="41">
        <f>[1]Оплата!BC228</f>
        <v>-510.60369999999955</v>
      </c>
      <c r="L229" s="41">
        <f>[1]Оплата!AA228</f>
        <v>0</v>
      </c>
      <c r="M229" s="41">
        <f>H229*M$5</f>
        <v>729.11640000000011</v>
      </c>
      <c r="N229" s="41">
        <f>I229*N$5</f>
        <v>156.36119999999943</v>
      </c>
      <c r="O229" s="38">
        <f t="shared" si="21"/>
        <v>885.47759999999948</v>
      </c>
      <c r="P229" s="38"/>
      <c r="Q229" s="41">
        <f>K229-O229+L229+P229</f>
        <v>-1396.0812999999989</v>
      </c>
      <c r="R229" s="41" t="str">
        <f t="shared" si="19"/>
        <v xml:space="preserve">№207 </v>
      </c>
    </row>
    <row r="230" spans="1:18">
      <c r="A230" s="12" t="s">
        <v>207</v>
      </c>
      <c r="B230" s="36">
        <v>3840.86</v>
      </c>
      <c r="C230" s="36">
        <v>1209.92</v>
      </c>
      <c r="D230" s="36">
        <v>5050.78</v>
      </c>
      <c r="E230" s="9">
        <v>4020.34</v>
      </c>
      <c r="F230" s="9">
        <v>1315.3500000000001</v>
      </c>
      <c r="G230" s="9">
        <v>5335.6900000000005</v>
      </c>
      <c r="H230" s="10">
        <f t="shared" si="20"/>
        <v>179.48000000000002</v>
      </c>
      <c r="I230" s="10">
        <f t="shared" si="20"/>
        <v>105.43000000000006</v>
      </c>
      <c r="J230" s="10">
        <f t="shared" si="20"/>
        <v>284.91000000000076</v>
      </c>
      <c r="K230" s="14">
        <f>[1]Оплата!BC229</f>
        <v>-1677.6891000000007</v>
      </c>
      <c r="L230" s="14">
        <f>[1]Оплата!AA229</f>
        <v>0</v>
      </c>
      <c r="M230" s="14">
        <f>H230*M$5</f>
        <v>1109.1864</v>
      </c>
      <c r="N230" s="14">
        <f>I230*N$5</f>
        <v>241.43470000000016</v>
      </c>
      <c r="O230" s="12">
        <f t="shared" si="21"/>
        <v>1350.6211000000003</v>
      </c>
      <c r="P230" s="12"/>
      <c r="Q230" s="14">
        <f>K230-O230+L230+P230</f>
        <v>-3028.3102000000008</v>
      </c>
      <c r="R230" s="14" t="str">
        <f t="shared" si="19"/>
        <v xml:space="preserve">№208 </v>
      </c>
    </row>
    <row r="231" spans="1:18">
      <c r="A231" s="38" t="s">
        <v>208</v>
      </c>
      <c r="B231" s="39">
        <v>1826.47</v>
      </c>
      <c r="C231" s="39">
        <v>1159.73</v>
      </c>
      <c r="D231" s="39">
        <v>2986.21</v>
      </c>
      <c r="E231" s="40">
        <v>1826.47</v>
      </c>
      <c r="F231" s="40">
        <v>1159.73</v>
      </c>
      <c r="G231" s="40">
        <v>2986.21</v>
      </c>
      <c r="H231" s="40">
        <f t="shared" si="20"/>
        <v>0</v>
      </c>
      <c r="I231" s="40">
        <f t="shared" si="20"/>
        <v>0</v>
      </c>
      <c r="J231" s="40">
        <f t="shared" si="20"/>
        <v>0</v>
      </c>
      <c r="K231" s="41">
        <f>[1]Оплата!BC230</f>
        <v>303.42630000000065</v>
      </c>
      <c r="L231" s="41">
        <f>[1]Оплата!AA230</f>
        <v>1000</v>
      </c>
      <c r="M231" s="41">
        <f>H231*M$5</f>
        <v>0</v>
      </c>
      <c r="N231" s="41">
        <f>I231*N$5</f>
        <v>0</v>
      </c>
      <c r="O231" s="38">
        <f t="shared" si="21"/>
        <v>0</v>
      </c>
      <c r="P231" s="38"/>
      <c r="Q231" s="41">
        <f>K231-O231+L231+P231</f>
        <v>1303.4263000000005</v>
      </c>
      <c r="R231" s="41" t="str">
        <f t="shared" si="19"/>
        <v xml:space="preserve">№209 </v>
      </c>
    </row>
    <row r="232" spans="1:18">
      <c r="A232" s="12" t="s">
        <v>209</v>
      </c>
      <c r="B232" s="36">
        <v>9734.2900000000009</v>
      </c>
      <c r="C232" s="36">
        <v>3548.48</v>
      </c>
      <c r="D232" s="36">
        <v>13282.86</v>
      </c>
      <c r="E232" s="9">
        <v>9884.06</v>
      </c>
      <c r="F232" s="9">
        <v>3587.25</v>
      </c>
      <c r="G232" s="9">
        <v>13471.39</v>
      </c>
      <c r="H232" s="10">
        <f>E232-B232</f>
        <v>149.76999999999862</v>
      </c>
      <c r="I232" s="10">
        <f>F232-C232</f>
        <v>38.769999999999982</v>
      </c>
      <c r="J232" s="10">
        <f>G232-D232</f>
        <v>188.52999999999884</v>
      </c>
      <c r="K232" s="14">
        <f>[1]Оплата!BC231</f>
        <v>-6888.3130000000065</v>
      </c>
      <c r="L232" s="14">
        <f>[1]Оплата!AA231</f>
        <v>7000</v>
      </c>
      <c r="M232" s="14">
        <f>H232*M$5</f>
        <v>925.57859999999141</v>
      </c>
      <c r="N232" s="14">
        <f>I232*N$5</f>
        <v>88.783299999999954</v>
      </c>
      <c r="O232" s="12">
        <f t="shared" si="21"/>
        <v>1014.3618999999914</v>
      </c>
      <c r="P232" s="12"/>
      <c r="Q232" s="14">
        <f>K232-O232+L232+P232</f>
        <v>-902.67489999999816</v>
      </c>
      <c r="R232" s="14" t="str">
        <f t="shared" si="19"/>
        <v xml:space="preserve">№210 </v>
      </c>
    </row>
    <row r="233" spans="1:18">
      <c r="A233" s="38" t="s">
        <v>210</v>
      </c>
      <c r="B233" s="39">
        <v>5504.42</v>
      </c>
      <c r="C233" s="39">
        <v>2461.7600000000002</v>
      </c>
      <c r="D233" s="39">
        <v>7966.1900000000005</v>
      </c>
      <c r="E233" s="40">
        <v>5639.8</v>
      </c>
      <c r="F233" s="40">
        <v>2557.5100000000002</v>
      </c>
      <c r="G233" s="40">
        <v>8197.32</v>
      </c>
      <c r="H233" s="40">
        <f t="shared" si="20"/>
        <v>135.38000000000011</v>
      </c>
      <c r="I233" s="40">
        <f t="shared" si="20"/>
        <v>95.75</v>
      </c>
      <c r="J233" s="40">
        <f t="shared" si="20"/>
        <v>231.1299999999992</v>
      </c>
      <c r="K233" s="41">
        <f>[1]Оплата!BC232</f>
        <v>135.00440000000015</v>
      </c>
      <c r="L233" s="41">
        <f>[1]Оплата!AA232</f>
        <v>0</v>
      </c>
      <c r="M233" s="41">
        <f>H233*M$5</f>
        <v>836.64840000000061</v>
      </c>
      <c r="N233" s="41">
        <f>I233*N$5</f>
        <v>219.26750000000001</v>
      </c>
      <c r="O233" s="38">
        <f t="shared" si="21"/>
        <v>1055.9159000000006</v>
      </c>
      <c r="P233" s="38"/>
      <c r="Q233" s="41">
        <f>K233-O233+L233+P233</f>
        <v>-920.9115000000005</v>
      </c>
      <c r="R233" s="41" t="str">
        <f t="shared" si="19"/>
        <v xml:space="preserve">№210а </v>
      </c>
    </row>
    <row r="234" spans="1:18">
      <c r="A234" s="12" t="s">
        <v>211</v>
      </c>
      <c r="B234" s="36">
        <v>4514.01</v>
      </c>
      <c r="C234" s="36">
        <v>2551.61</v>
      </c>
      <c r="D234" s="36">
        <v>7065.62</v>
      </c>
      <c r="E234" s="9">
        <v>4595.04</v>
      </c>
      <c r="F234" s="9">
        <v>2573.31</v>
      </c>
      <c r="G234" s="9">
        <v>7168.3600000000006</v>
      </c>
      <c r="H234" s="10">
        <f t="shared" si="20"/>
        <v>81.029999999999745</v>
      </c>
      <c r="I234" s="10">
        <f t="shared" si="20"/>
        <v>21.699999999999818</v>
      </c>
      <c r="J234" s="10">
        <f t="shared" si="20"/>
        <v>102.74000000000069</v>
      </c>
      <c r="K234" s="14">
        <f>[1]Оплата!BC233</f>
        <v>148.5446999999983</v>
      </c>
      <c r="L234" s="14">
        <f>[1]Оплата!AA233</f>
        <v>0</v>
      </c>
      <c r="M234" s="14">
        <f>H234*M$5</f>
        <v>500.76539999999841</v>
      </c>
      <c r="N234" s="14">
        <f>I234*N$5</f>
        <v>49.692999999999586</v>
      </c>
      <c r="O234" s="12">
        <f t="shared" si="21"/>
        <v>550.45839999999794</v>
      </c>
      <c r="P234" s="12"/>
      <c r="Q234" s="14">
        <f>K234-O234+L234+P234</f>
        <v>-401.91369999999961</v>
      </c>
      <c r="R234" s="14" t="str">
        <f t="shared" si="19"/>
        <v xml:space="preserve">№211 </v>
      </c>
    </row>
    <row r="235" spans="1:18">
      <c r="A235" s="38" t="s">
        <v>212</v>
      </c>
      <c r="B235" s="39">
        <v>1292.4100000000001</v>
      </c>
      <c r="C235" s="39">
        <v>834.97</v>
      </c>
      <c r="D235" s="39">
        <v>2127.39</v>
      </c>
      <c r="E235" s="40">
        <v>1300.6100000000001</v>
      </c>
      <c r="F235" s="40">
        <v>838.59</v>
      </c>
      <c r="G235" s="40">
        <v>2139.1999999999998</v>
      </c>
      <c r="H235" s="40">
        <f t="shared" si="20"/>
        <v>8.2000000000000455</v>
      </c>
      <c r="I235" s="40">
        <f t="shared" si="20"/>
        <v>3.6200000000000045</v>
      </c>
      <c r="J235" s="40">
        <f t="shared" si="20"/>
        <v>11.809999999999945</v>
      </c>
      <c r="K235" s="41">
        <f>[1]Оплата!BC234</f>
        <v>357.42279999999943</v>
      </c>
      <c r="L235" s="41">
        <f>[1]Оплата!AA234</f>
        <v>0</v>
      </c>
      <c r="M235" s="41">
        <f>H235*M$5</f>
        <v>50.676000000000279</v>
      </c>
      <c r="N235" s="41">
        <f>I235*N$5</f>
        <v>8.2898000000000103</v>
      </c>
      <c r="O235" s="38">
        <f t="shared" si="21"/>
        <v>58.965800000000286</v>
      </c>
      <c r="P235" s="38"/>
      <c r="Q235" s="41">
        <f>K235-O235+L235+P235</f>
        <v>298.45699999999914</v>
      </c>
      <c r="R235" s="41" t="str">
        <f t="shared" si="19"/>
        <v xml:space="preserve">№212 </v>
      </c>
    </row>
    <row r="236" spans="1:18">
      <c r="A236" s="12" t="s">
        <v>213</v>
      </c>
      <c r="B236" s="36">
        <v>1329.6200000000001</v>
      </c>
      <c r="C236" s="36">
        <v>2045.78</v>
      </c>
      <c r="D236" s="36">
        <v>3375.42</v>
      </c>
      <c r="E236" s="9">
        <v>1368.57</v>
      </c>
      <c r="F236" s="9">
        <v>2152.98</v>
      </c>
      <c r="G236" s="9">
        <v>3521.58</v>
      </c>
      <c r="H236" s="10">
        <f t="shared" si="20"/>
        <v>38.949999999999818</v>
      </c>
      <c r="I236" s="10">
        <f t="shared" si="20"/>
        <v>107.20000000000005</v>
      </c>
      <c r="J236" s="10">
        <f t="shared" si="20"/>
        <v>146.15999999999985</v>
      </c>
      <c r="K236" s="14">
        <f>[1]Оплата!BC235</f>
        <v>623.47139999999968</v>
      </c>
      <c r="L236" s="14">
        <f>[1]Оплата!AA235</f>
        <v>0</v>
      </c>
      <c r="M236" s="14">
        <f>H236*M$5</f>
        <v>240.71099999999888</v>
      </c>
      <c r="N236" s="14">
        <f>I236*N$5</f>
        <v>245.48800000000011</v>
      </c>
      <c r="O236" s="12">
        <f t="shared" si="21"/>
        <v>486.19899999999899</v>
      </c>
      <c r="P236" s="12"/>
      <c r="Q236" s="14">
        <f>K236-O236+L236+P236</f>
        <v>137.27240000000069</v>
      </c>
      <c r="R236" s="14" t="str">
        <f t="shared" si="19"/>
        <v xml:space="preserve">№213 </v>
      </c>
    </row>
    <row r="237" spans="1:18">
      <c r="A237" s="38" t="s">
        <v>214</v>
      </c>
      <c r="B237" s="39">
        <v>13913.37</v>
      </c>
      <c r="C237" s="39">
        <v>6825.04</v>
      </c>
      <c r="D237" s="39">
        <v>20738.41</v>
      </c>
      <c r="E237" s="40">
        <v>14044.720000000001</v>
      </c>
      <c r="F237" s="40">
        <v>6889.25</v>
      </c>
      <c r="G237" s="40">
        <v>20933.97</v>
      </c>
      <c r="H237" s="40">
        <f t="shared" si="20"/>
        <v>131.35000000000036</v>
      </c>
      <c r="I237" s="40">
        <f t="shared" si="20"/>
        <v>64.210000000000036</v>
      </c>
      <c r="J237" s="40">
        <f t="shared" si="20"/>
        <v>195.56000000000131</v>
      </c>
      <c r="K237" s="41">
        <f>[1]Оплата!BC236</f>
        <v>128.0212999999967</v>
      </c>
      <c r="L237" s="41">
        <f>[1]Оплата!AA236</f>
        <v>0</v>
      </c>
      <c r="M237" s="41">
        <f>H237*M$5</f>
        <v>811.74300000000221</v>
      </c>
      <c r="N237" s="41">
        <f>I237*N$5</f>
        <v>147.04090000000008</v>
      </c>
      <c r="O237" s="38">
        <f t="shared" si="21"/>
        <v>958.78390000000229</v>
      </c>
      <c r="P237" s="38"/>
      <c r="Q237" s="41">
        <f>K237-O237+L237+P237</f>
        <v>-830.76260000000559</v>
      </c>
      <c r="R237" s="41" t="str">
        <f t="shared" si="19"/>
        <v xml:space="preserve">№214 </v>
      </c>
    </row>
    <row r="238" spans="1:18">
      <c r="A238" s="12" t="s">
        <v>215</v>
      </c>
      <c r="B238" s="36">
        <v>8074.92</v>
      </c>
      <c r="C238" s="36">
        <v>3706.08</v>
      </c>
      <c r="D238" s="36">
        <v>11781.01</v>
      </c>
      <c r="E238" s="9">
        <v>8381.85</v>
      </c>
      <c r="F238" s="9">
        <v>3897.16</v>
      </c>
      <c r="G238" s="9">
        <v>12279.03</v>
      </c>
      <c r="H238" s="10">
        <f t="shared" si="20"/>
        <v>306.93000000000029</v>
      </c>
      <c r="I238" s="10">
        <f t="shared" si="20"/>
        <v>191.07999999999993</v>
      </c>
      <c r="J238" s="10">
        <f t="shared" si="20"/>
        <v>498.02000000000044</v>
      </c>
      <c r="K238" s="14">
        <f>[1]Оплата!BC237</f>
        <v>482.64340000000436</v>
      </c>
      <c r="L238" s="14">
        <f>[1]Оплата!AA237</f>
        <v>0</v>
      </c>
      <c r="M238" s="14">
        <f>H238*M$5</f>
        <v>1896.8274000000017</v>
      </c>
      <c r="N238" s="14">
        <f>I238*N$5</f>
        <v>437.57319999999982</v>
      </c>
      <c r="O238" s="12">
        <f t="shared" si="21"/>
        <v>2334.4006000000018</v>
      </c>
      <c r="P238" s="12"/>
      <c r="Q238" s="14">
        <f>K238-O238+L238+P238</f>
        <v>-1851.7571999999973</v>
      </c>
      <c r="R238" s="14" t="str">
        <f t="shared" si="19"/>
        <v xml:space="preserve">№215 </v>
      </c>
    </row>
    <row r="239" spans="1:18">
      <c r="A239" s="38" t="s">
        <v>216</v>
      </c>
      <c r="B239" s="39">
        <v>1048.3499999999999</v>
      </c>
      <c r="C239" s="39">
        <v>608.22</v>
      </c>
      <c r="D239" s="39">
        <v>1656.58</v>
      </c>
      <c r="E239" s="40">
        <v>1048.3800000000001</v>
      </c>
      <c r="F239" s="40">
        <v>608.22</v>
      </c>
      <c r="G239" s="40">
        <v>1656.6100000000001</v>
      </c>
      <c r="H239" s="40">
        <f t="shared" si="20"/>
        <v>3.0000000000200089E-2</v>
      </c>
      <c r="I239" s="40">
        <f t="shared" si="20"/>
        <v>0</v>
      </c>
      <c r="J239" s="40">
        <f t="shared" si="20"/>
        <v>3.0000000000200089E-2</v>
      </c>
      <c r="K239" s="41">
        <f>[1]Оплата!BC238</f>
        <v>645.09170000000086</v>
      </c>
      <c r="L239" s="41">
        <f>[1]Оплата!AA238</f>
        <v>0</v>
      </c>
      <c r="M239" s="41">
        <f>H239*M$5</f>
        <v>0.18540000000123655</v>
      </c>
      <c r="N239" s="41">
        <f>I239*N$5</f>
        <v>0</v>
      </c>
      <c r="O239" s="38">
        <f t="shared" si="21"/>
        <v>0.18540000000123655</v>
      </c>
      <c r="P239" s="38"/>
      <c r="Q239" s="41">
        <f>K239-O239+L239+P239</f>
        <v>644.90629999999965</v>
      </c>
      <c r="R239" s="41" t="str">
        <f t="shared" si="19"/>
        <v>№216</v>
      </c>
    </row>
    <row r="240" spans="1:18">
      <c r="A240" s="12" t="s">
        <v>217</v>
      </c>
      <c r="B240" s="36">
        <v>14575.61</v>
      </c>
      <c r="C240" s="36">
        <v>7022.47</v>
      </c>
      <c r="D240" s="36">
        <v>21598.09</v>
      </c>
      <c r="E240" s="9">
        <v>14688.33</v>
      </c>
      <c r="F240" s="9">
        <v>7088.35</v>
      </c>
      <c r="G240" s="9">
        <v>21776.68</v>
      </c>
      <c r="H240" s="10">
        <f t="shared" si="20"/>
        <v>112.71999999999935</v>
      </c>
      <c r="I240" s="10">
        <f t="shared" si="20"/>
        <v>65.880000000000109</v>
      </c>
      <c r="J240" s="10">
        <f t="shared" si="20"/>
        <v>178.59000000000015</v>
      </c>
      <c r="K240" s="14">
        <f>[1]Оплата!BC239</f>
        <v>-1258.394400000002</v>
      </c>
      <c r="L240" s="14">
        <f>[1]Оплата!AA239</f>
        <v>1258.3900000000001</v>
      </c>
      <c r="M240" s="14">
        <f>H240*M$5</f>
        <v>696.60959999999591</v>
      </c>
      <c r="N240" s="14">
        <f>I240*N$5</f>
        <v>150.86520000000024</v>
      </c>
      <c r="O240" s="12">
        <f t="shared" si="21"/>
        <v>847.47479999999609</v>
      </c>
      <c r="P240" s="12"/>
      <c r="Q240" s="14">
        <f>K240-O240+L240+P240</f>
        <v>-847.47919999999817</v>
      </c>
      <c r="R240" s="14" t="str">
        <f t="shared" si="19"/>
        <v xml:space="preserve">№217 </v>
      </c>
    </row>
    <row r="241" spans="1:18">
      <c r="A241" s="38" t="s">
        <v>218</v>
      </c>
      <c r="B241" s="39">
        <v>360.29</v>
      </c>
      <c r="C241" s="39">
        <v>1742.75</v>
      </c>
      <c r="D241" s="39">
        <v>2103.0500000000002</v>
      </c>
      <c r="E241" s="40">
        <v>377.12</v>
      </c>
      <c r="F241" s="40">
        <v>1747.33</v>
      </c>
      <c r="G241" s="40">
        <v>2124.4700000000003</v>
      </c>
      <c r="H241" s="40">
        <f t="shared" si="20"/>
        <v>16.829999999999984</v>
      </c>
      <c r="I241" s="40">
        <f t="shared" si="20"/>
        <v>4.5799999999999272</v>
      </c>
      <c r="J241" s="40">
        <f t="shared" si="20"/>
        <v>21.420000000000073</v>
      </c>
      <c r="K241" s="41">
        <f>[1]Оплата!BC240</f>
        <v>366.44599999999969</v>
      </c>
      <c r="L241" s="41">
        <f>[1]Оплата!AA240</f>
        <v>0</v>
      </c>
      <c r="M241" s="41">
        <f>H241*M$5</f>
        <v>104.0093999999999</v>
      </c>
      <c r="N241" s="41">
        <f>I241*N$5</f>
        <v>10.488199999999834</v>
      </c>
      <c r="O241" s="38">
        <f t="shared" si="21"/>
        <v>114.49759999999974</v>
      </c>
      <c r="P241" s="38"/>
      <c r="Q241" s="41">
        <f>K241-O241+L241+P241</f>
        <v>251.94839999999994</v>
      </c>
      <c r="R241" s="41" t="str">
        <f t="shared" si="19"/>
        <v xml:space="preserve">№218 </v>
      </c>
    </row>
    <row r="242" spans="1:18">
      <c r="A242" s="12" t="s">
        <v>219</v>
      </c>
      <c r="B242" s="36">
        <v>3232.71</v>
      </c>
      <c r="C242" s="36">
        <v>3003.87</v>
      </c>
      <c r="D242" s="36">
        <v>6236.59</v>
      </c>
      <c r="E242" s="9">
        <v>3252.9900000000002</v>
      </c>
      <c r="F242" s="9">
        <v>3010.9</v>
      </c>
      <c r="G242" s="9">
        <v>6263.89</v>
      </c>
      <c r="H242" s="10">
        <f t="shared" si="20"/>
        <v>20.2800000000002</v>
      </c>
      <c r="I242" s="10">
        <f t="shared" si="20"/>
        <v>7.0300000000002001</v>
      </c>
      <c r="J242" s="10">
        <f t="shared" si="20"/>
        <v>27.300000000000182</v>
      </c>
      <c r="K242" s="14">
        <f>[1]Оплата!BC241</f>
        <v>477.1281429999998</v>
      </c>
      <c r="L242" s="14">
        <f>[1]Оплата!AA241</f>
        <v>0</v>
      </c>
      <c r="M242" s="14">
        <f>H242*M$5</f>
        <v>125.33040000000123</v>
      </c>
      <c r="N242" s="14">
        <f>I242*N$5</f>
        <v>16.098700000000459</v>
      </c>
      <c r="O242" s="12">
        <f t="shared" si="21"/>
        <v>141.42910000000168</v>
      </c>
      <c r="P242" s="12"/>
      <c r="Q242" s="14">
        <f>K242-O242+L242+P242</f>
        <v>335.69904299999814</v>
      </c>
      <c r="R242" s="14" t="str">
        <f t="shared" si="19"/>
        <v xml:space="preserve">№219 </v>
      </c>
    </row>
    <row r="243" spans="1:18">
      <c r="A243" s="38" t="s">
        <v>220</v>
      </c>
      <c r="B243" s="39">
        <v>1087.06</v>
      </c>
      <c r="C243" s="39">
        <v>117.44</v>
      </c>
      <c r="D243" s="39">
        <v>1204.5</v>
      </c>
      <c r="E243" s="40">
        <v>1087.08</v>
      </c>
      <c r="F243" s="40">
        <v>117.45</v>
      </c>
      <c r="G243" s="40">
        <v>1204.55</v>
      </c>
      <c r="H243" s="40">
        <f t="shared" si="20"/>
        <v>1.999999999998181E-2</v>
      </c>
      <c r="I243" s="40">
        <f t="shared" si="20"/>
        <v>1.0000000000005116E-2</v>
      </c>
      <c r="J243" s="40">
        <f t="shared" si="20"/>
        <v>4.9999999999954525E-2</v>
      </c>
      <c r="K243" s="41">
        <f>[1]Оплата!BC242</f>
        <v>1041.6686999999995</v>
      </c>
      <c r="L243" s="41">
        <f>[1]Оплата!AA242</f>
        <v>0</v>
      </c>
      <c r="M243" s="41">
        <f>H243*M$5</f>
        <v>0.12359999999988758</v>
      </c>
      <c r="N243" s="41">
        <f>I243*N$5</f>
        <v>2.2900000000011717E-2</v>
      </c>
      <c r="O243" s="38">
        <f t="shared" si="21"/>
        <v>0.14649999999989929</v>
      </c>
      <c r="P243" s="38"/>
      <c r="Q243" s="41">
        <f>K243-O243+L243+P243</f>
        <v>1041.5221999999997</v>
      </c>
      <c r="R243" s="41" t="str">
        <f t="shared" si="19"/>
        <v xml:space="preserve">№220 </v>
      </c>
    </row>
    <row r="244" spans="1:18">
      <c r="A244" s="12" t="s">
        <v>221</v>
      </c>
      <c r="B244" s="36">
        <v>1969.43</v>
      </c>
      <c r="C244" s="36">
        <v>1109.48</v>
      </c>
      <c r="D244" s="36">
        <v>3078.91</v>
      </c>
      <c r="E244" s="9">
        <v>2073.27</v>
      </c>
      <c r="F244" s="9">
        <v>1183.3600000000001</v>
      </c>
      <c r="G244" s="9">
        <v>3256.63</v>
      </c>
      <c r="H244" s="10">
        <f t="shared" si="20"/>
        <v>103.83999999999992</v>
      </c>
      <c r="I244" s="10">
        <f t="shared" si="20"/>
        <v>73.880000000000109</v>
      </c>
      <c r="J244" s="10">
        <f t="shared" si="20"/>
        <v>177.72000000000025</v>
      </c>
      <c r="K244" s="14">
        <f>[1]Оплата!BC243</f>
        <v>-1642.2865999999985</v>
      </c>
      <c r="L244" s="14">
        <f>[1]Оплата!AA243</f>
        <v>0</v>
      </c>
      <c r="M244" s="14">
        <f>H244*M$5</f>
        <v>641.73119999999949</v>
      </c>
      <c r="N244" s="14">
        <f>I244*N$5</f>
        <v>169.18520000000026</v>
      </c>
      <c r="O244" s="12">
        <f t="shared" si="21"/>
        <v>810.91639999999973</v>
      </c>
      <c r="P244" s="12"/>
      <c r="Q244" s="14">
        <f>K244-O244+L244+P244</f>
        <v>-2453.2029999999982</v>
      </c>
      <c r="R244" s="14" t="str">
        <f t="shared" si="19"/>
        <v xml:space="preserve">№221 </v>
      </c>
    </row>
    <row r="245" spans="1:18">
      <c r="A245" s="38" t="s">
        <v>222</v>
      </c>
      <c r="B245" s="39">
        <v>2922.86</v>
      </c>
      <c r="C245" s="39">
        <v>1098.0899999999999</v>
      </c>
      <c r="D245" s="39">
        <v>4021.3</v>
      </c>
      <c r="E245" s="40">
        <v>2924.79</v>
      </c>
      <c r="F245" s="40">
        <v>1099</v>
      </c>
      <c r="G245" s="40">
        <v>4024.13</v>
      </c>
      <c r="H245" s="40">
        <f t="shared" si="20"/>
        <v>1.9299999999998363</v>
      </c>
      <c r="I245" s="40">
        <f t="shared" si="20"/>
        <v>0.91000000000008185</v>
      </c>
      <c r="J245" s="40">
        <f t="shared" si="20"/>
        <v>2.8299999999999272</v>
      </c>
      <c r="K245" s="41">
        <f>[1]Оплата!BC244</f>
        <v>-71.377399999999739</v>
      </c>
      <c r="L245" s="41">
        <f>[1]Оплата!AA244</f>
        <v>0</v>
      </c>
      <c r="M245" s="41">
        <f>H245*M$5</f>
        <v>11.927399999998988</v>
      </c>
      <c r="N245" s="41">
        <f>I245*N$5</f>
        <v>2.0839000000001873</v>
      </c>
      <c r="O245" s="38">
        <f t="shared" si="21"/>
        <v>14.011299999999174</v>
      </c>
      <c r="P245" s="38"/>
      <c r="Q245" s="41">
        <f>K245-O245+L245+P245</f>
        <v>-85.38869999999892</v>
      </c>
      <c r="R245" s="41" t="str">
        <f t="shared" si="19"/>
        <v xml:space="preserve">№222 </v>
      </c>
    </row>
    <row r="246" spans="1:18">
      <c r="A246" s="12" t="s">
        <v>223</v>
      </c>
      <c r="B246" s="36">
        <v>2029.0800000000002</v>
      </c>
      <c r="C246" s="36">
        <v>1142.6400000000001</v>
      </c>
      <c r="D246" s="36">
        <v>3171.7400000000002</v>
      </c>
      <c r="E246" s="9">
        <v>2523.66</v>
      </c>
      <c r="F246" s="9">
        <v>1380.72</v>
      </c>
      <c r="G246" s="9">
        <v>3904.39</v>
      </c>
      <c r="H246" s="10">
        <f t="shared" si="20"/>
        <v>494.5799999999997</v>
      </c>
      <c r="I246" s="10">
        <f t="shared" si="20"/>
        <v>238.07999999999993</v>
      </c>
      <c r="J246" s="10">
        <f t="shared" si="20"/>
        <v>732.64999999999964</v>
      </c>
      <c r="K246" s="14">
        <f>[1]Оплата!BC245</f>
        <v>1201.5273999999988</v>
      </c>
      <c r="L246" s="14">
        <f>[1]Оплата!AA245</f>
        <v>0</v>
      </c>
      <c r="M246" s="14">
        <f>H246*M$5</f>
        <v>3056.504399999998</v>
      </c>
      <c r="N246" s="14">
        <f>I246*N$5</f>
        <v>545.20319999999981</v>
      </c>
      <c r="O246" s="12">
        <f t="shared" si="21"/>
        <v>3601.7075999999979</v>
      </c>
      <c r="P246" s="12"/>
      <c r="Q246" s="14">
        <f>K246-O246+L246+P246</f>
        <v>-2400.1801999999989</v>
      </c>
      <c r="R246" s="14" t="str">
        <f t="shared" si="19"/>
        <v xml:space="preserve">№223 </v>
      </c>
    </row>
    <row r="247" spans="1:18">
      <c r="A247" s="38" t="s">
        <v>224</v>
      </c>
      <c r="B247" s="39">
        <v>1046.45</v>
      </c>
      <c r="C247" s="39">
        <v>1301.5</v>
      </c>
      <c r="D247" s="39">
        <v>2347.98</v>
      </c>
      <c r="E247" s="40">
        <v>1290.05</v>
      </c>
      <c r="F247" s="40">
        <v>1439.81</v>
      </c>
      <c r="G247" s="40">
        <v>2729.89</v>
      </c>
      <c r="H247" s="40">
        <f t="shared" si="20"/>
        <v>243.59999999999991</v>
      </c>
      <c r="I247" s="40">
        <f t="shared" si="20"/>
        <v>138.30999999999995</v>
      </c>
      <c r="J247" s="40">
        <f t="shared" si="20"/>
        <v>381.90999999999985</v>
      </c>
      <c r="K247" s="41">
        <f>[1]Оплата!BC246</f>
        <v>2305.3562000000002</v>
      </c>
      <c r="L247" s="41">
        <f>[1]Оплата!AA246</f>
        <v>0</v>
      </c>
      <c r="M247" s="41">
        <f>H247*M$5</f>
        <v>1505.4479999999994</v>
      </c>
      <c r="N247" s="41">
        <f>I247*N$5</f>
        <v>316.72989999999987</v>
      </c>
      <c r="O247" s="38">
        <f t="shared" si="21"/>
        <v>1822.1778999999992</v>
      </c>
      <c r="P247" s="38"/>
      <c r="Q247" s="41">
        <f>K247-O247+L247+P247</f>
        <v>483.17830000000095</v>
      </c>
      <c r="R247" s="41" t="str">
        <f t="shared" si="19"/>
        <v xml:space="preserve">№224 </v>
      </c>
    </row>
    <row r="248" spans="1:18">
      <c r="A248" s="12" t="s">
        <v>225</v>
      </c>
      <c r="B248" s="36">
        <v>2.35</v>
      </c>
      <c r="C248" s="36">
        <v>0.39</v>
      </c>
      <c r="D248" s="36">
        <v>2.75</v>
      </c>
      <c r="E248" s="9">
        <v>2.35</v>
      </c>
      <c r="F248" s="9">
        <v>0.39</v>
      </c>
      <c r="G248" s="9">
        <v>2.75</v>
      </c>
      <c r="H248" s="10">
        <f t="shared" si="20"/>
        <v>0</v>
      </c>
      <c r="I248" s="10">
        <f t="shared" si="20"/>
        <v>0</v>
      </c>
      <c r="J248" s="10">
        <f t="shared" si="20"/>
        <v>0</v>
      </c>
      <c r="K248" s="14">
        <f>[1]Оплата!BC247</f>
        <v>187.8814000000001</v>
      </c>
      <c r="L248" s="14">
        <f>[1]Оплата!AA247</f>
        <v>0</v>
      </c>
      <c r="M248" s="14">
        <f>H248*M$5</f>
        <v>0</v>
      </c>
      <c r="N248" s="14">
        <f>I248*N$5</f>
        <v>0</v>
      </c>
      <c r="O248" s="12">
        <f t="shared" si="21"/>
        <v>0</v>
      </c>
      <c r="P248" s="12"/>
      <c r="Q248" s="14">
        <f>K248-O248+L248+P248</f>
        <v>187.8814000000001</v>
      </c>
      <c r="R248" s="14" t="str">
        <f t="shared" si="19"/>
        <v xml:space="preserve">№225 </v>
      </c>
    </row>
    <row r="249" spans="1:18">
      <c r="A249" s="38" t="s">
        <v>226</v>
      </c>
      <c r="B249" s="39">
        <v>5232.3</v>
      </c>
      <c r="C249" s="39">
        <v>3783.19</v>
      </c>
      <c r="D249" s="39">
        <v>9015.49</v>
      </c>
      <c r="E249" s="40">
        <v>5333.32</v>
      </c>
      <c r="F249" s="40">
        <v>3816.65</v>
      </c>
      <c r="G249" s="40">
        <v>9149.98</v>
      </c>
      <c r="H249" s="40">
        <f t="shared" si="20"/>
        <v>101.01999999999953</v>
      </c>
      <c r="I249" s="40">
        <f t="shared" si="20"/>
        <v>33.460000000000036</v>
      </c>
      <c r="J249" s="40">
        <f t="shared" si="20"/>
        <v>134.48999999999978</v>
      </c>
      <c r="K249" s="41">
        <f>[1]Оплата!BC248</f>
        <v>3859.6124000000004</v>
      </c>
      <c r="L249" s="41">
        <f>[1]Оплата!AA248</f>
        <v>0</v>
      </c>
      <c r="M249" s="41">
        <f>H249*M$5</f>
        <v>624.303599999997</v>
      </c>
      <c r="N249" s="41">
        <f>I249*N$5</f>
        <v>76.623400000000089</v>
      </c>
      <c r="O249" s="38">
        <f t="shared" si="21"/>
        <v>700.92699999999707</v>
      </c>
      <c r="P249" s="38"/>
      <c r="Q249" s="41">
        <f>K249-O249+L249+P249</f>
        <v>3158.6854000000035</v>
      </c>
      <c r="R249" s="41" t="str">
        <f t="shared" si="19"/>
        <v xml:space="preserve">№226 </v>
      </c>
    </row>
    <row r="250" spans="1:18">
      <c r="A250" s="12" t="s">
        <v>227</v>
      </c>
      <c r="B250" s="36">
        <v>771.88</v>
      </c>
      <c r="C250" s="36">
        <v>121.34</v>
      </c>
      <c r="D250" s="36">
        <v>893.22</v>
      </c>
      <c r="E250" s="9">
        <v>782.97</v>
      </c>
      <c r="F250" s="9">
        <v>129.85</v>
      </c>
      <c r="G250" s="9">
        <v>912.83</v>
      </c>
      <c r="H250" s="10">
        <f t="shared" si="20"/>
        <v>11.090000000000032</v>
      </c>
      <c r="I250" s="10">
        <f t="shared" si="20"/>
        <v>8.5099999999999909</v>
      </c>
      <c r="J250" s="10">
        <f t="shared" si="20"/>
        <v>19.610000000000014</v>
      </c>
      <c r="K250" s="14">
        <f>[1]Оплата!BC249</f>
        <v>-200.43660000000011</v>
      </c>
      <c r="L250" s="14">
        <f>[1]Оплата!AA249</f>
        <v>0</v>
      </c>
      <c r="M250" s="14">
        <f>H250*M$5</f>
        <v>68.536200000000193</v>
      </c>
      <c r="N250" s="14">
        <f>I250*N$5</f>
        <v>19.487899999999978</v>
      </c>
      <c r="O250" s="12">
        <f t="shared" si="21"/>
        <v>88.024100000000175</v>
      </c>
      <c r="P250" s="12"/>
      <c r="Q250" s="14">
        <f>K250-O250+L250+P250</f>
        <v>-288.46070000000032</v>
      </c>
      <c r="R250" s="14" t="str">
        <f t="shared" si="19"/>
        <v xml:space="preserve">№227 </v>
      </c>
    </row>
    <row r="251" spans="1:18">
      <c r="A251" s="38" t="s">
        <v>228</v>
      </c>
      <c r="B251" s="39">
        <v>11730.6</v>
      </c>
      <c r="C251" s="39">
        <v>11827.49</v>
      </c>
      <c r="D251" s="39">
        <v>23558.21</v>
      </c>
      <c r="E251" s="40">
        <v>11854.26</v>
      </c>
      <c r="F251" s="40">
        <v>11857.27</v>
      </c>
      <c r="G251" s="40">
        <v>23711.65</v>
      </c>
      <c r="H251" s="40">
        <f t="shared" si="20"/>
        <v>123.65999999999985</v>
      </c>
      <c r="I251" s="40">
        <f t="shared" si="20"/>
        <v>29.780000000000655</v>
      </c>
      <c r="J251" s="40">
        <f t="shared" si="20"/>
        <v>153.44000000000233</v>
      </c>
      <c r="K251" s="41">
        <f>[1]Оплата!BC250</f>
        <v>736.33860000000345</v>
      </c>
      <c r="L251" s="41">
        <f>[1]Оплата!AA250</f>
        <v>5000</v>
      </c>
      <c r="M251" s="41">
        <f>H251*M$5</f>
        <v>764.21879999999908</v>
      </c>
      <c r="N251" s="41">
        <f>I251*N$5</f>
        <v>68.196200000001497</v>
      </c>
      <c r="O251" s="38">
        <f t="shared" si="21"/>
        <v>832.41500000000053</v>
      </c>
      <c r="P251" s="38"/>
      <c r="Q251" s="41">
        <f>K251-O251+L251+P251</f>
        <v>4903.9236000000028</v>
      </c>
      <c r="R251" s="41" t="str">
        <f t="shared" si="19"/>
        <v xml:space="preserve">№228 </v>
      </c>
    </row>
    <row r="252" spans="1:18">
      <c r="A252" s="12" t="s">
        <v>229</v>
      </c>
      <c r="B252" s="36">
        <v>157.97</v>
      </c>
      <c r="C252" s="36">
        <v>85.65</v>
      </c>
      <c r="D252" s="36">
        <v>243.62</v>
      </c>
      <c r="E252" s="9">
        <v>157.99</v>
      </c>
      <c r="F252" s="9">
        <v>85.66</v>
      </c>
      <c r="G252" s="9">
        <v>243.65</v>
      </c>
      <c r="H252" s="10">
        <f t="shared" si="20"/>
        <v>2.0000000000010232E-2</v>
      </c>
      <c r="I252" s="10">
        <f t="shared" si="20"/>
        <v>9.9999999999909051E-3</v>
      </c>
      <c r="J252" s="10">
        <f t="shared" si="20"/>
        <v>3.0000000000001137E-2</v>
      </c>
      <c r="K252" s="14">
        <f>[1]Оплата!BC251</f>
        <v>144.7574000000001</v>
      </c>
      <c r="L252" s="14">
        <f>[1]Оплата!AA251</f>
        <v>0</v>
      </c>
      <c r="M252" s="14">
        <f>H252*M$5</f>
        <v>0.12360000000006323</v>
      </c>
      <c r="N252" s="14">
        <f>I252*N$5</f>
        <v>2.2899999999979173E-2</v>
      </c>
      <c r="O252" s="12">
        <f t="shared" si="21"/>
        <v>0.1465000000000424</v>
      </c>
      <c r="P252" s="12"/>
      <c r="Q252" s="14">
        <f>K252-O252+L252+P252</f>
        <v>144.61090000000007</v>
      </c>
      <c r="R252" s="14" t="str">
        <f t="shared" si="19"/>
        <v xml:space="preserve">№229 </v>
      </c>
    </row>
    <row r="253" spans="1:18">
      <c r="A253" s="38" t="s">
        <v>230</v>
      </c>
      <c r="B253" s="39">
        <v>46.53</v>
      </c>
      <c r="C253" s="39">
        <v>0.83000000000000007</v>
      </c>
      <c r="D253" s="39">
        <v>47.37</v>
      </c>
      <c r="E253" s="40">
        <v>47.300000000000004</v>
      </c>
      <c r="F253" s="40">
        <v>0.83000000000000007</v>
      </c>
      <c r="G253" s="40">
        <v>48.14</v>
      </c>
      <c r="H253" s="40">
        <f t="shared" si="20"/>
        <v>0.77000000000000313</v>
      </c>
      <c r="I253" s="40">
        <f t="shared" si="20"/>
        <v>0</v>
      </c>
      <c r="J253" s="40">
        <f t="shared" si="20"/>
        <v>0.77000000000000313</v>
      </c>
      <c r="K253" s="41">
        <f>[1]Оплата!BC252</f>
        <v>-1.1764000000000272</v>
      </c>
      <c r="L253" s="41">
        <f>[1]Оплата!AA252</f>
        <v>0</v>
      </c>
      <c r="M253" s="41">
        <f>H253*M$5</f>
        <v>4.758600000000019</v>
      </c>
      <c r="N253" s="41">
        <f>I253*N$5</f>
        <v>0</v>
      </c>
      <c r="O253" s="38">
        <f t="shared" si="21"/>
        <v>4.758600000000019</v>
      </c>
      <c r="P253" s="38"/>
      <c r="Q253" s="41">
        <f>K253-O253+L253+P253</f>
        <v>-5.9350000000000467</v>
      </c>
      <c r="R253" s="41" t="str">
        <f t="shared" si="19"/>
        <v xml:space="preserve">№229а </v>
      </c>
    </row>
    <row r="254" spans="1:18">
      <c r="A254" s="12" t="s">
        <v>231</v>
      </c>
      <c r="B254" s="36">
        <v>3337.66</v>
      </c>
      <c r="C254" s="36">
        <v>1012.37</v>
      </c>
      <c r="D254" s="36">
        <v>4350.04</v>
      </c>
      <c r="E254" s="9">
        <v>3503.6</v>
      </c>
      <c r="F254" s="9">
        <v>1092.26</v>
      </c>
      <c r="G254" s="9">
        <v>4595.87</v>
      </c>
      <c r="H254" s="10">
        <f t="shared" si="20"/>
        <v>165.94000000000005</v>
      </c>
      <c r="I254" s="10">
        <f t="shared" si="20"/>
        <v>79.889999999999986</v>
      </c>
      <c r="J254" s="10">
        <f t="shared" si="20"/>
        <v>245.82999999999993</v>
      </c>
      <c r="K254" s="14">
        <f>[1]Оплата!BC253</f>
        <v>267.04000000000161</v>
      </c>
      <c r="L254" s="14">
        <f>[1]Оплата!AA253</f>
        <v>0</v>
      </c>
      <c r="M254" s="14">
        <f>H254*M$5</f>
        <v>1025.5092000000002</v>
      </c>
      <c r="N254" s="14">
        <f>I254*N$5</f>
        <v>182.94809999999998</v>
      </c>
      <c r="O254" s="12">
        <f t="shared" si="21"/>
        <v>1208.4573000000003</v>
      </c>
      <c r="P254" s="12"/>
      <c r="Q254" s="14">
        <f>K254-O254+L254+P254</f>
        <v>-941.4172999999987</v>
      </c>
      <c r="R254" s="14" t="str">
        <f t="shared" si="19"/>
        <v xml:space="preserve">№230 </v>
      </c>
    </row>
    <row r="255" spans="1:18">
      <c r="A255" s="38" t="s">
        <v>232</v>
      </c>
      <c r="B255" s="39">
        <v>6529.7</v>
      </c>
      <c r="C255" s="39">
        <v>3643.71</v>
      </c>
      <c r="D255" s="39">
        <v>10173.460000000001</v>
      </c>
      <c r="E255" s="40">
        <v>6561.32</v>
      </c>
      <c r="F255" s="40">
        <v>3662.03</v>
      </c>
      <c r="G255" s="40">
        <v>10223.39</v>
      </c>
      <c r="H255" s="40">
        <f t="shared" si="20"/>
        <v>31.619999999999891</v>
      </c>
      <c r="I255" s="40">
        <f t="shared" si="20"/>
        <v>18.320000000000164</v>
      </c>
      <c r="J255" s="40">
        <f t="shared" si="20"/>
        <v>49.929999999998472</v>
      </c>
      <c r="K255" s="41">
        <f>[1]Оплата!BC254</f>
        <v>1497.6835900000003</v>
      </c>
      <c r="L255" s="41">
        <f>[1]Оплата!AA254</f>
        <v>0</v>
      </c>
      <c r="M255" s="41">
        <f>H255*M$5</f>
        <v>195.41159999999931</v>
      </c>
      <c r="N255" s="41">
        <f>I255*N$5</f>
        <v>41.952800000000373</v>
      </c>
      <c r="O255" s="38">
        <f t="shared" si="21"/>
        <v>237.36439999999968</v>
      </c>
      <c r="P255" s="38"/>
      <c r="Q255" s="41">
        <f>K255-O255+L255+P255</f>
        <v>1260.3191900000006</v>
      </c>
      <c r="R255" s="41" t="str">
        <f t="shared" si="19"/>
        <v xml:space="preserve">№231 </v>
      </c>
    </row>
    <row r="256" spans="1:18">
      <c r="A256" s="12" t="s">
        <v>233</v>
      </c>
      <c r="B256" s="36">
        <v>2090.09</v>
      </c>
      <c r="C256" s="36">
        <v>361.65000000000003</v>
      </c>
      <c r="D256" s="36">
        <v>2451.7400000000002</v>
      </c>
      <c r="E256" s="9">
        <v>2181.16</v>
      </c>
      <c r="F256" s="9">
        <v>373.25</v>
      </c>
      <c r="G256" s="9">
        <v>2554.41</v>
      </c>
      <c r="H256" s="10">
        <f t="shared" si="20"/>
        <v>91.069999999999709</v>
      </c>
      <c r="I256" s="10">
        <f t="shared" si="20"/>
        <v>11.599999999999966</v>
      </c>
      <c r="J256" s="10">
        <f t="shared" si="20"/>
        <v>102.66999999999962</v>
      </c>
      <c r="K256" s="14">
        <f>[1]Оплата!BC255</f>
        <v>1217.3045999999988</v>
      </c>
      <c r="L256" s="14">
        <f>[1]Оплата!AA255</f>
        <v>0</v>
      </c>
      <c r="M256" s="14">
        <f>H256*M$5</f>
        <v>562.81259999999816</v>
      </c>
      <c r="N256" s="14">
        <f>I256*N$5</f>
        <v>26.563999999999922</v>
      </c>
      <c r="O256" s="12">
        <f t="shared" si="21"/>
        <v>589.37659999999812</v>
      </c>
      <c r="P256" s="12"/>
      <c r="Q256" s="14">
        <f>K256-O256+L256+P256</f>
        <v>627.92800000000068</v>
      </c>
      <c r="R256" s="14" t="str">
        <f t="shared" si="19"/>
        <v xml:space="preserve">№232 </v>
      </c>
    </row>
    <row r="257" spans="1:18">
      <c r="A257" s="38" t="s">
        <v>234</v>
      </c>
      <c r="B257" s="39">
        <v>35162.93</v>
      </c>
      <c r="C257" s="39">
        <v>19272.14</v>
      </c>
      <c r="D257" s="39">
        <v>54435.08</v>
      </c>
      <c r="E257" s="40">
        <v>35347.42</v>
      </c>
      <c r="F257" s="40">
        <v>19354.59</v>
      </c>
      <c r="G257" s="40">
        <v>54702.01</v>
      </c>
      <c r="H257" s="40">
        <f t="shared" si="20"/>
        <v>184.48999999999796</v>
      </c>
      <c r="I257" s="40">
        <f t="shared" si="20"/>
        <v>82.450000000000728</v>
      </c>
      <c r="J257" s="40">
        <f t="shared" si="20"/>
        <v>266.93000000000029</v>
      </c>
      <c r="K257" s="41">
        <f>[1]Оплата!BC256</f>
        <v>-62985.778899999998</v>
      </c>
      <c r="L257" s="41">
        <f>[1]Оплата!AA256</f>
        <v>0</v>
      </c>
      <c r="M257" s="41">
        <f>H257*M$5</f>
        <v>1140.1481999999874</v>
      </c>
      <c r="N257" s="41">
        <f>I257*N$5</f>
        <v>188.81050000000167</v>
      </c>
      <c r="O257" s="38">
        <f t="shared" si="21"/>
        <v>1328.958699999989</v>
      </c>
      <c r="P257" s="38"/>
      <c r="Q257" s="41">
        <f>K257-O257+L257+P257</f>
        <v>-64314.737599999986</v>
      </c>
      <c r="R257" s="41" t="str">
        <f t="shared" si="19"/>
        <v xml:space="preserve">№233 </v>
      </c>
    </row>
    <row r="258" spans="1:18">
      <c r="A258" s="12" t="s">
        <v>235</v>
      </c>
      <c r="B258" s="36">
        <v>605.51</v>
      </c>
      <c r="C258" s="36">
        <v>181.69</v>
      </c>
      <c r="D258" s="36">
        <v>787.23</v>
      </c>
      <c r="E258" s="9">
        <v>620.86</v>
      </c>
      <c r="F258" s="9">
        <v>183.92000000000002</v>
      </c>
      <c r="G258" s="9">
        <v>804.80000000000007</v>
      </c>
      <c r="H258" s="10">
        <f t="shared" si="20"/>
        <v>15.350000000000023</v>
      </c>
      <c r="I258" s="10">
        <f t="shared" si="20"/>
        <v>2.2300000000000182</v>
      </c>
      <c r="J258" s="10">
        <f t="shared" si="20"/>
        <v>17.57000000000005</v>
      </c>
      <c r="K258" s="14">
        <f>[1]Оплата!BC257</f>
        <v>-46.688299999999685</v>
      </c>
      <c r="L258" s="14">
        <f>[1]Оплата!AA257</f>
        <v>0</v>
      </c>
      <c r="M258" s="14">
        <f>H258*M$5</f>
        <v>94.863000000000142</v>
      </c>
      <c r="N258" s="14">
        <f>I258*N$5</f>
        <v>5.1067000000000418</v>
      </c>
      <c r="O258" s="12">
        <f t="shared" si="21"/>
        <v>99.969700000000188</v>
      </c>
      <c r="P258" s="12"/>
      <c r="Q258" s="14">
        <f>K258-O258+L258+P258</f>
        <v>-146.65799999999987</v>
      </c>
      <c r="R258" s="14" t="str">
        <f t="shared" si="19"/>
        <v xml:space="preserve">№234 </v>
      </c>
    </row>
    <row r="259" spans="1:18">
      <c r="A259" s="38" t="s">
        <v>236</v>
      </c>
      <c r="B259" s="39">
        <v>1166.6300000000001</v>
      </c>
      <c r="C259" s="39">
        <v>408.29</v>
      </c>
      <c r="D259" s="39">
        <v>1574.93</v>
      </c>
      <c r="E259" s="40">
        <v>1224.6100000000001</v>
      </c>
      <c r="F259" s="40">
        <v>423.47</v>
      </c>
      <c r="G259" s="40">
        <v>1648.0900000000001</v>
      </c>
      <c r="H259" s="40">
        <f t="shared" si="20"/>
        <v>57.980000000000018</v>
      </c>
      <c r="I259" s="40">
        <f t="shared" si="20"/>
        <v>15.180000000000007</v>
      </c>
      <c r="J259" s="40">
        <f t="shared" si="20"/>
        <v>73.160000000000082</v>
      </c>
      <c r="K259" s="41">
        <f>[1]Оплата!BC258</f>
        <v>-358.74210000000249</v>
      </c>
      <c r="L259" s="41">
        <f>[1]Оплата!AA258</f>
        <v>0</v>
      </c>
      <c r="M259" s="41">
        <f>H259*M$5</f>
        <v>358.3164000000001</v>
      </c>
      <c r="N259" s="41">
        <f>I259*N$5</f>
        <v>34.762200000000014</v>
      </c>
      <c r="O259" s="38">
        <f>SUM(M259:N259)</f>
        <v>393.07860000000011</v>
      </c>
      <c r="P259" s="38"/>
      <c r="Q259" s="41">
        <f>K259-O259+L259+P259</f>
        <v>-751.8207000000026</v>
      </c>
      <c r="R259" s="41" t="str">
        <f t="shared" si="19"/>
        <v xml:space="preserve">№235 </v>
      </c>
    </row>
    <row r="260" spans="1:18">
      <c r="A260" s="12" t="s">
        <v>237</v>
      </c>
      <c r="B260" s="36">
        <v>1787.97</v>
      </c>
      <c r="C260" s="36">
        <v>922.99</v>
      </c>
      <c r="D260" s="36">
        <v>2710.96</v>
      </c>
      <c r="E260" s="9">
        <v>1871.16</v>
      </c>
      <c r="F260" s="9">
        <v>971.98</v>
      </c>
      <c r="G260" s="9">
        <v>2843.16</v>
      </c>
      <c r="H260" s="10">
        <f t="shared" si="20"/>
        <v>83.190000000000055</v>
      </c>
      <c r="I260" s="10">
        <f t="shared" si="20"/>
        <v>48.990000000000009</v>
      </c>
      <c r="J260" s="10">
        <f t="shared" si="20"/>
        <v>132.19999999999982</v>
      </c>
      <c r="K260" s="14">
        <f>[1]Оплата!BC259</f>
        <v>-694.02100000000019</v>
      </c>
      <c r="L260" s="14">
        <f>[1]Оплата!AA259</f>
        <v>0</v>
      </c>
      <c r="M260" s="14">
        <f>H260*M$5</f>
        <v>514.11420000000032</v>
      </c>
      <c r="N260" s="14">
        <f>I260*N$5</f>
        <v>112.18710000000003</v>
      </c>
      <c r="O260" s="12">
        <f t="shared" si="21"/>
        <v>626.30130000000031</v>
      </c>
      <c r="P260" s="12"/>
      <c r="Q260" s="14">
        <f>K260-O260+L260+P260</f>
        <v>-1320.3223000000005</v>
      </c>
      <c r="R260" s="14" t="str">
        <f t="shared" si="19"/>
        <v xml:space="preserve">№236 </v>
      </c>
    </row>
    <row r="261" spans="1:18">
      <c r="A261" s="38" t="s">
        <v>238</v>
      </c>
      <c r="B261" s="39">
        <v>1832.3</v>
      </c>
      <c r="C261" s="39">
        <v>420.33</v>
      </c>
      <c r="D261" s="39">
        <v>2252.64</v>
      </c>
      <c r="E261" s="40">
        <v>1955.55</v>
      </c>
      <c r="F261" s="40">
        <v>462.27</v>
      </c>
      <c r="G261" s="40">
        <v>2417.83</v>
      </c>
      <c r="H261" s="40">
        <f t="shared" si="20"/>
        <v>123.25</v>
      </c>
      <c r="I261" s="40">
        <f t="shared" si="20"/>
        <v>41.94</v>
      </c>
      <c r="J261" s="40">
        <f t="shared" si="20"/>
        <v>165.19000000000005</v>
      </c>
      <c r="K261" s="41">
        <f>[1]Оплата!BC260</f>
        <v>-355.0701999999992</v>
      </c>
      <c r="L261" s="41">
        <f>[1]Оплата!AA260</f>
        <v>0</v>
      </c>
      <c r="M261" s="41">
        <f>H261*M$5</f>
        <v>761.68499999999995</v>
      </c>
      <c r="N261" s="41">
        <f>I261*N$5</f>
        <v>96.042599999999993</v>
      </c>
      <c r="O261" s="38">
        <f t="shared" si="21"/>
        <v>857.72759999999994</v>
      </c>
      <c r="P261" s="38"/>
      <c r="Q261" s="41">
        <f>K261-O261+L261+P261</f>
        <v>-1212.7977999999991</v>
      </c>
      <c r="R261" s="41" t="str">
        <f t="shared" si="19"/>
        <v xml:space="preserve">№237 </v>
      </c>
    </row>
    <row r="262" spans="1:18">
      <c r="A262" s="12" t="s">
        <v>239</v>
      </c>
      <c r="B262" s="36">
        <v>1149.71</v>
      </c>
      <c r="C262" s="36">
        <v>608.25</v>
      </c>
      <c r="D262" s="36">
        <v>1757.96</v>
      </c>
      <c r="E262" s="9">
        <v>1149.82</v>
      </c>
      <c r="F262" s="9">
        <v>608.29</v>
      </c>
      <c r="G262" s="9">
        <v>1758.1200000000001</v>
      </c>
      <c r="H262" s="10">
        <f t="shared" si="20"/>
        <v>0.10999999999989996</v>
      </c>
      <c r="I262" s="10">
        <f t="shared" si="20"/>
        <v>3.999999999996362E-2</v>
      </c>
      <c r="J262" s="10">
        <f t="shared" si="20"/>
        <v>0.16000000000008185</v>
      </c>
      <c r="K262" s="14">
        <f>[1]Оплата!BC261</f>
        <v>13177.042499999996</v>
      </c>
      <c r="L262" s="14">
        <f>[1]Оплата!AA261</f>
        <v>0</v>
      </c>
      <c r="M262" s="14">
        <f>H262*M$5</f>
        <v>0.67979999999938168</v>
      </c>
      <c r="N262" s="14">
        <f>I262*N$5</f>
        <v>9.1599999999916693E-2</v>
      </c>
      <c r="O262" s="12">
        <f t="shared" si="21"/>
        <v>0.77139999999929842</v>
      </c>
      <c r="P262" s="12"/>
      <c r="Q262" s="14">
        <f>K262-O262+L262+P262</f>
        <v>13176.271099999996</v>
      </c>
      <c r="R262" s="14" t="str">
        <f t="shared" si="19"/>
        <v xml:space="preserve">№238 </v>
      </c>
    </row>
    <row r="263" spans="1:18">
      <c r="A263" s="38" t="s">
        <v>240</v>
      </c>
      <c r="B263" s="39">
        <v>8101.6</v>
      </c>
      <c r="C263" s="39">
        <v>3813.09</v>
      </c>
      <c r="D263" s="39">
        <v>11914.69</v>
      </c>
      <c r="E263" s="40">
        <v>8291.31</v>
      </c>
      <c r="F263" s="40">
        <v>3917.83</v>
      </c>
      <c r="G263" s="40">
        <v>12209.15</v>
      </c>
      <c r="H263" s="40">
        <f t="shared" si="20"/>
        <v>189.70999999999913</v>
      </c>
      <c r="I263" s="40">
        <f t="shared" si="20"/>
        <v>104.73999999999978</v>
      </c>
      <c r="J263" s="40">
        <f t="shared" si="20"/>
        <v>294.45999999999913</v>
      </c>
      <c r="K263" s="41">
        <f>[1]Оплата!BC262</f>
        <v>-13062.818400000002</v>
      </c>
      <c r="L263" s="41">
        <f>[1]Оплата!AA262</f>
        <v>0</v>
      </c>
      <c r="M263" s="41">
        <f>H263*M$5</f>
        <v>1172.4077999999945</v>
      </c>
      <c r="N263" s="41">
        <f>I263*N$5</f>
        <v>239.85459999999949</v>
      </c>
      <c r="O263" s="38">
        <f t="shared" si="21"/>
        <v>1412.2623999999939</v>
      </c>
      <c r="P263" s="38"/>
      <c r="Q263" s="41">
        <f>K263-O263+L263+P263</f>
        <v>-14475.080799999996</v>
      </c>
      <c r="R263" s="41" t="str">
        <f t="shared" si="19"/>
        <v xml:space="preserve">№239 </v>
      </c>
    </row>
    <row r="264" spans="1:18">
      <c r="A264" s="12" t="s">
        <v>241</v>
      </c>
      <c r="B264" s="36">
        <v>3948.4100000000003</v>
      </c>
      <c r="C264" s="36">
        <v>513.9</v>
      </c>
      <c r="D264" s="36">
        <v>4462.33</v>
      </c>
      <c r="E264" s="9">
        <v>4040.6600000000003</v>
      </c>
      <c r="F264" s="9">
        <v>522.01</v>
      </c>
      <c r="G264" s="9">
        <v>4562.6900000000005</v>
      </c>
      <c r="H264" s="10">
        <f t="shared" si="20"/>
        <v>92.25</v>
      </c>
      <c r="I264" s="10">
        <f t="shared" si="20"/>
        <v>8.1100000000000136</v>
      </c>
      <c r="J264" s="10">
        <f t="shared" si="20"/>
        <v>100.36000000000058</v>
      </c>
      <c r="K264" s="14">
        <f>[1]Оплата!BC263</f>
        <v>-6.3800000000298951E-2</v>
      </c>
      <c r="L264" s="14">
        <f>[1]Оплата!AA263</f>
        <v>0</v>
      </c>
      <c r="M264" s="14">
        <f>H264*M$5</f>
        <v>570.10500000000002</v>
      </c>
      <c r="N264" s="14">
        <f>I264*N$5</f>
        <v>18.571900000000031</v>
      </c>
      <c r="O264" s="12">
        <f t="shared" si="21"/>
        <v>588.67690000000005</v>
      </c>
      <c r="P264" s="12"/>
      <c r="Q264" s="14">
        <f>K264-O264+L264+P264</f>
        <v>-588.74070000000029</v>
      </c>
      <c r="R264" s="14" t="str">
        <f t="shared" si="19"/>
        <v xml:space="preserve">№240 </v>
      </c>
    </row>
    <row r="265" spans="1:18">
      <c r="A265" s="38" t="s">
        <v>242</v>
      </c>
      <c r="B265" s="39">
        <v>1194.8</v>
      </c>
      <c r="C265" s="39">
        <v>1497.41</v>
      </c>
      <c r="D265" s="39">
        <v>2692.2200000000003</v>
      </c>
      <c r="E265" s="40">
        <v>1242.92</v>
      </c>
      <c r="F265" s="40">
        <v>1536.02</v>
      </c>
      <c r="G265" s="40">
        <v>2778.94</v>
      </c>
      <c r="H265" s="40">
        <f t="shared" si="20"/>
        <v>48.120000000000118</v>
      </c>
      <c r="I265" s="40">
        <f t="shared" si="20"/>
        <v>38.6099999999999</v>
      </c>
      <c r="J265" s="40">
        <f t="shared" si="20"/>
        <v>86.7199999999998</v>
      </c>
      <c r="K265" s="41">
        <f>[1]Оплата!BC264</f>
        <v>39.005400000000449</v>
      </c>
      <c r="L265" s="41">
        <f>[1]Оплата!AA264</f>
        <v>0</v>
      </c>
      <c r="M265" s="41">
        <f>H265*M$5</f>
        <v>297.38160000000073</v>
      </c>
      <c r="N265" s="41">
        <f>I265*N$5</f>
        <v>88.416899999999771</v>
      </c>
      <c r="O265" s="38">
        <f t="shared" si="21"/>
        <v>385.7985000000005</v>
      </c>
      <c r="P265" s="38"/>
      <c r="Q265" s="41">
        <f>K265-O265+L265+P265</f>
        <v>-346.79310000000004</v>
      </c>
      <c r="R265" s="41" t="str">
        <f t="shared" si="19"/>
        <v xml:space="preserve">№241 </v>
      </c>
    </row>
    <row r="266" spans="1:18">
      <c r="A266" s="12" t="s">
        <v>243</v>
      </c>
      <c r="B266" s="36">
        <v>751.59</v>
      </c>
      <c r="C266" s="36">
        <v>244.08</v>
      </c>
      <c r="D266" s="36">
        <v>995.68000000000006</v>
      </c>
      <c r="E266" s="9">
        <v>781.62</v>
      </c>
      <c r="F266" s="9">
        <v>251.78</v>
      </c>
      <c r="G266" s="9">
        <v>1033.4000000000001</v>
      </c>
      <c r="H266" s="10">
        <f t="shared" si="20"/>
        <v>30.029999999999973</v>
      </c>
      <c r="I266" s="10">
        <f t="shared" si="20"/>
        <v>7.6999999999999886</v>
      </c>
      <c r="J266" s="10">
        <f t="shared" si="20"/>
        <v>37.720000000000027</v>
      </c>
      <c r="K266" s="14">
        <f>[1]Оплата!BC265</f>
        <v>49.185399999999561</v>
      </c>
      <c r="L266" s="14">
        <f>[1]Оплата!AA265</f>
        <v>0</v>
      </c>
      <c r="M266" s="14">
        <f>H266*M$5</f>
        <v>185.58539999999982</v>
      </c>
      <c r="N266" s="14">
        <f>I266*N$5</f>
        <v>17.632999999999974</v>
      </c>
      <c r="O266" s="12">
        <f t="shared" si="21"/>
        <v>203.2183999999998</v>
      </c>
      <c r="P266" s="12"/>
      <c r="Q266" s="14">
        <f>K266-O266+L266+P266</f>
        <v>-154.03300000000024</v>
      </c>
      <c r="R266" s="14" t="str">
        <f t="shared" ref="R266:R274" si="23">A266</f>
        <v xml:space="preserve">№242 </v>
      </c>
    </row>
    <row r="267" spans="1:18">
      <c r="A267" s="38" t="s">
        <v>244</v>
      </c>
      <c r="B267" s="39">
        <v>667.6</v>
      </c>
      <c r="C267" s="39">
        <v>243.73000000000002</v>
      </c>
      <c r="D267" s="39">
        <v>911.34</v>
      </c>
      <c r="E267" s="40">
        <v>687.21</v>
      </c>
      <c r="F267" s="40">
        <v>250.48000000000002</v>
      </c>
      <c r="G267" s="40">
        <v>937.7</v>
      </c>
      <c r="H267" s="40">
        <f t="shared" si="20"/>
        <v>19.610000000000014</v>
      </c>
      <c r="I267" s="40">
        <f t="shared" si="20"/>
        <v>6.75</v>
      </c>
      <c r="J267" s="40">
        <f t="shared" si="20"/>
        <v>26.360000000000014</v>
      </c>
      <c r="K267" s="41">
        <f>[1]Оплата!BC266</f>
        <v>189.72869999999944</v>
      </c>
      <c r="L267" s="41">
        <f>[1]Оплата!AA266</f>
        <v>0</v>
      </c>
      <c r="M267" s="41">
        <f>H267*M$5</f>
        <v>121.18980000000008</v>
      </c>
      <c r="N267" s="41">
        <f>I267*N$5</f>
        <v>15.4575</v>
      </c>
      <c r="O267" s="38">
        <f t="shared" si="21"/>
        <v>136.64730000000009</v>
      </c>
      <c r="P267" s="38"/>
      <c r="Q267" s="41">
        <f>K267-O267+L267+P267</f>
        <v>53.081399999999348</v>
      </c>
      <c r="R267" s="41" t="str">
        <f t="shared" si="23"/>
        <v>№243\1</v>
      </c>
    </row>
    <row r="268" spans="1:18">
      <c r="A268" s="12" t="s">
        <v>245</v>
      </c>
      <c r="B268" s="36">
        <v>3091.3</v>
      </c>
      <c r="C268" s="36">
        <v>555.65</v>
      </c>
      <c r="D268" s="36">
        <v>3646.9500000000003</v>
      </c>
      <c r="E268" s="9">
        <v>3207.1</v>
      </c>
      <c r="F268" s="9">
        <v>578.45000000000005</v>
      </c>
      <c r="G268" s="9">
        <v>3785.56</v>
      </c>
      <c r="H268" s="10">
        <f t="shared" ref="H268:J274" si="24">E268-B268</f>
        <v>115.79999999999973</v>
      </c>
      <c r="I268" s="10">
        <f t="shared" si="24"/>
        <v>22.800000000000068</v>
      </c>
      <c r="J268" s="10">
        <f t="shared" si="24"/>
        <v>138.60999999999967</v>
      </c>
      <c r="K268" s="14">
        <f>[1]Оплата!BC267</f>
        <v>-170.56160000000136</v>
      </c>
      <c r="L268" s="14">
        <f>[1]Оплата!AA267</f>
        <v>0</v>
      </c>
      <c r="M268" s="14">
        <f>H268*M$5</f>
        <v>715.6439999999983</v>
      </c>
      <c r="N268" s="14">
        <f>I268*N$5</f>
        <v>52.21200000000016</v>
      </c>
      <c r="O268" s="12">
        <f t="shared" ref="O268:O274" si="25">SUM(M268:N268)</f>
        <v>767.8559999999984</v>
      </c>
      <c r="P268" s="12"/>
      <c r="Q268" s="14">
        <f>K268-O268+L268+P268</f>
        <v>-938.41759999999977</v>
      </c>
      <c r="R268" s="14" t="str">
        <f t="shared" si="23"/>
        <v xml:space="preserve">№243\2 </v>
      </c>
    </row>
    <row r="269" spans="1:18">
      <c r="A269" s="38" t="s">
        <v>246</v>
      </c>
      <c r="B269" s="39">
        <v>15538.18</v>
      </c>
      <c r="C269" s="39">
        <v>6855.21</v>
      </c>
      <c r="D269" s="39">
        <v>22393.39</v>
      </c>
      <c r="E269" s="40">
        <v>15585.98</v>
      </c>
      <c r="F269" s="40">
        <v>6913.6500000000005</v>
      </c>
      <c r="G269" s="40">
        <v>22499.64</v>
      </c>
      <c r="H269" s="40">
        <f t="shared" si="24"/>
        <v>47.799999999999272</v>
      </c>
      <c r="I269" s="40">
        <f t="shared" si="24"/>
        <v>58.440000000000509</v>
      </c>
      <c r="J269" s="40">
        <f t="shared" si="24"/>
        <v>106.25</v>
      </c>
      <c r="K269" s="41">
        <f>[1]Оплата!BC268</f>
        <v>36.29490000000267</v>
      </c>
      <c r="L269" s="41">
        <f>[1]Оплата!AA268</f>
        <v>0</v>
      </c>
      <c r="M269" s="41">
        <f>H269*M$5</f>
        <v>295.40399999999551</v>
      </c>
      <c r="N269" s="41">
        <f>I269*N$5</f>
        <v>133.82760000000115</v>
      </c>
      <c r="O269" s="38">
        <f t="shared" ref="O269" si="26">SUM(M269:N269)</f>
        <v>429.23159999999666</v>
      </c>
      <c r="P269" s="38"/>
      <c r="Q269" s="41">
        <f>K269-O269+L269+P269</f>
        <v>-392.936699999994</v>
      </c>
      <c r="R269" s="41" t="str">
        <f t="shared" si="23"/>
        <v xml:space="preserve">№244 </v>
      </c>
    </row>
    <row r="270" spans="1:18">
      <c r="A270" s="12" t="s">
        <v>247</v>
      </c>
      <c r="B270" s="36">
        <v>2170.1999999999998</v>
      </c>
      <c r="C270" s="36">
        <v>892.73</v>
      </c>
      <c r="D270" s="36">
        <v>3062.9300000000003</v>
      </c>
      <c r="E270" s="9">
        <v>2380.41</v>
      </c>
      <c r="F270" s="9">
        <v>947.6</v>
      </c>
      <c r="G270" s="9">
        <v>3328.02</v>
      </c>
      <c r="H270" s="10">
        <f t="shared" si="24"/>
        <v>210.21000000000004</v>
      </c>
      <c r="I270" s="10">
        <f t="shared" si="24"/>
        <v>54.870000000000005</v>
      </c>
      <c r="J270" s="10">
        <f t="shared" si="24"/>
        <v>265.08999999999969</v>
      </c>
      <c r="K270" s="14">
        <f>[1]Оплата!BC269</f>
        <v>-8160.9842999999992</v>
      </c>
      <c r="L270" s="14">
        <f>[1]Оплата!AA269</f>
        <v>0</v>
      </c>
      <c r="M270" s="14">
        <f>H270*M$5</f>
        <v>1299.0978000000002</v>
      </c>
      <c r="N270" s="14">
        <f>I270*N$5</f>
        <v>125.65230000000001</v>
      </c>
      <c r="O270" s="12">
        <f t="shared" si="25"/>
        <v>1424.7501000000002</v>
      </c>
      <c r="P270" s="12"/>
      <c r="Q270" s="14">
        <f>K270-O270+L270+P270</f>
        <v>-9585.7343999999994</v>
      </c>
      <c r="R270" s="14" t="str">
        <f t="shared" si="23"/>
        <v xml:space="preserve">№245 </v>
      </c>
    </row>
    <row r="271" spans="1:18">
      <c r="A271" s="38" t="s">
        <v>248</v>
      </c>
      <c r="B271" s="39">
        <v>145.35</v>
      </c>
      <c r="C271" s="39">
        <v>54.370000000000005</v>
      </c>
      <c r="D271" s="39">
        <v>199.73000000000002</v>
      </c>
      <c r="E271" s="40">
        <v>190.12</v>
      </c>
      <c r="F271" s="40">
        <v>110.25</v>
      </c>
      <c r="G271" s="40">
        <v>300.37</v>
      </c>
      <c r="H271" s="40">
        <f t="shared" si="24"/>
        <v>44.77000000000001</v>
      </c>
      <c r="I271" s="40">
        <f t="shared" si="24"/>
        <v>55.879999999999995</v>
      </c>
      <c r="J271" s="40">
        <f t="shared" si="24"/>
        <v>100.63999999999999</v>
      </c>
      <c r="K271" s="41">
        <f>[1]Оплата!BC270</f>
        <v>17.008699999999976</v>
      </c>
      <c r="L271" s="41">
        <f>[1]Оплата!AA270</f>
        <v>0</v>
      </c>
      <c r="M271" s="41">
        <f>H271*M$5</f>
        <v>276.67860000000007</v>
      </c>
      <c r="N271" s="41">
        <f>I271*N$5</f>
        <v>127.9652</v>
      </c>
      <c r="O271" s="38">
        <f t="shared" si="25"/>
        <v>404.64380000000006</v>
      </c>
      <c r="P271" s="38"/>
      <c r="Q271" s="41">
        <f>K271-O271+L271+P271</f>
        <v>-387.63510000000008</v>
      </c>
      <c r="R271" s="41" t="str">
        <f t="shared" si="23"/>
        <v xml:space="preserve">№246 </v>
      </c>
    </row>
    <row r="272" spans="1:18">
      <c r="A272" s="12" t="s">
        <v>249</v>
      </c>
      <c r="B272" s="36">
        <v>1998.71</v>
      </c>
      <c r="C272" s="36">
        <v>464.03000000000003</v>
      </c>
      <c r="D272" s="36">
        <v>2462.75</v>
      </c>
      <c r="E272" s="9">
        <v>2075.7600000000002</v>
      </c>
      <c r="F272" s="9">
        <v>489.89</v>
      </c>
      <c r="G272" s="9">
        <v>2565.66</v>
      </c>
      <c r="H272" s="10">
        <f t="shared" si="24"/>
        <v>77.050000000000182</v>
      </c>
      <c r="I272" s="10">
        <f t="shared" si="24"/>
        <v>25.859999999999957</v>
      </c>
      <c r="J272" s="10">
        <f t="shared" si="24"/>
        <v>102.90999999999985</v>
      </c>
      <c r="K272" s="14">
        <f>[1]Оплата!BC271</f>
        <v>-51.100699999999854</v>
      </c>
      <c r="L272" s="14">
        <f>[1]Оплата!AA271</f>
        <v>0</v>
      </c>
      <c r="M272" s="14">
        <f>H272*M$5</f>
        <v>476.16900000000112</v>
      </c>
      <c r="N272" s="14">
        <f>I272*N$5</f>
        <v>59.219399999999901</v>
      </c>
      <c r="O272" s="12">
        <f t="shared" si="25"/>
        <v>535.38840000000107</v>
      </c>
      <c r="P272" s="12"/>
      <c r="Q272" s="14">
        <f>K272-O272+L272+P272</f>
        <v>-586.48910000000092</v>
      </c>
      <c r="R272" s="14" t="str">
        <f t="shared" si="23"/>
        <v xml:space="preserve">№247 </v>
      </c>
    </row>
    <row r="273" spans="1:18">
      <c r="A273" s="38" t="s">
        <v>250</v>
      </c>
      <c r="B273" s="39">
        <v>30.1</v>
      </c>
      <c r="C273" s="39">
        <v>14.870000000000001</v>
      </c>
      <c r="D273" s="39">
        <v>44.980000000000004</v>
      </c>
      <c r="E273" s="40">
        <v>30.51</v>
      </c>
      <c r="F273" s="40">
        <v>15.01</v>
      </c>
      <c r="G273" s="40">
        <v>45.52</v>
      </c>
      <c r="H273" s="40">
        <f t="shared" si="24"/>
        <v>0.41000000000000014</v>
      </c>
      <c r="I273" s="40">
        <f t="shared" si="24"/>
        <v>0.13999999999999879</v>
      </c>
      <c r="J273" s="40">
        <f t="shared" si="24"/>
        <v>0.53999999999999915</v>
      </c>
      <c r="K273" s="41">
        <f>[1]Оплата!BC272</f>
        <v>1053.5492000000002</v>
      </c>
      <c r="L273" s="41">
        <f>[1]Оплата!AA272</f>
        <v>0</v>
      </c>
      <c r="M273" s="41">
        <f>H273*M$5</f>
        <v>2.5338000000000007</v>
      </c>
      <c r="N273" s="41">
        <f>I273*N$5</f>
        <v>0.32059999999999722</v>
      </c>
      <c r="O273" s="38">
        <f t="shared" si="25"/>
        <v>2.8543999999999978</v>
      </c>
      <c r="P273" s="38"/>
      <c r="Q273" s="41">
        <f>K273-O273+L273+P273</f>
        <v>1050.6948000000002</v>
      </c>
      <c r="R273" s="41" t="str">
        <f t="shared" si="23"/>
        <v xml:space="preserve">№248 </v>
      </c>
    </row>
    <row r="274" spans="1:18">
      <c r="A274" s="12" t="s">
        <v>251</v>
      </c>
      <c r="B274" s="36">
        <v>7772.84</v>
      </c>
      <c r="C274" s="36">
        <v>5869.67</v>
      </c>
      <c r="D274" s="36">
        <v>13642.53</v>
      </c>
      <c r="E274" s="9">
        <v>7877</v>
      </c>
      <c r="F274" s="9">
        <v>5903.22</v>
      </c>
      <c r="G274" s="9">
        <v>13780.25</v>
      </c>
      <c r="H274" s="10">
        <f t="shared" si="24"/>
        <v>104.15999999999985</v>
      </c>
      <c r="I274" s="10">
        <f t="shared" si="24"/>
        <v>33.550000000000182</v>
      </c>
      <c r="J274" s="10">
        <f t="shared" si="24"/>
        <v>137.71999999999935</v>
      </c>
      <c r="K274" s="14">
        <f>[1]Оплата!BC273</f>
        <v>-301.37999999999789</v>
      </c>
      <c r="L274" s="14">
        <f>[1]Оплата!AA273</f>
        <v>0</v>
      </c>
      <c r="M274" s="14">
        <f>H274*M$5</f>
        <v>643.70879999999909</v>
      </c>
      <c r="N274" s="14">
        <f>I274*N$5</f>
        <v>76.829500000000422</v>
      </c>
      <c r="O274" s="12">
        <f t="shared" si="25"/>
        <v>720.53829999999948</v>
      </c>
      <c r="P274" s="12"/>
      <c r="Q274" s="14">
        <f>K274-O274+L274+P274</f>
        <v>-1021.9182999999973</v>
      </c>
      <c r="R274" s="14" t="str">
        <f t="shared" si="23"/>
        <v xml:space="preserve">№249 </v>
      </c>
    </row>
    <row r="275" spans="1:18">
      <c r="A275" s="4"/>
      <c r="B275" s="4"/>
      <c r="C275" s="4"/>
      <c r="D275" s="4"/>
      <c r="E275" s="9"/>
      <c r="F275" s="9"/>
      <c r="G275" s="9"/>
      <c r="H275" s="10"/>
      <c r="I275" s="10"/>
      <c r="J275" s="10"/>
      <c r="K275" s="14"/>
      <c r="L275" s="14"/>
      <c r="M275" s="9"/>
      <c r="N275" s="9"/>
      <c r="O275" s="12"/>
      <c r="P275" s="12"/>
      <c r="Q275" s="14"/>
    </row>
    <row r="276" spans="1:18">
      <c r="A276" s="8"/>
      <c r="B276" s="4"/>
      <c r="C276" s="4"/>
      <c r="D276" s="4"/>
      <c r="H276" s="10"/>
      <c r="I276" s="10"/>
      <c r="J276" s="10"/>
      <c r="K276" s="14"/>
      <c r="L276" s="14"/>
      <c r="M276" s="9"/>
      <c r="N276" s="9"/>
      <c r="O276" s="12"/>
      <c r="P276" s="12"/>
      <c r="Q276" s="14"/>
    </row>
    <row r="277" spans="1:18">
      <c r="A277" s="8"/>
      <c r="B277" s="4"/>
      <c r="C277" s="4"/>
      <c r="D277" s="4"/>
      <c r="H277" s="10"/>
      <c r="I277" s="10"/>
      <c r="J277" s="10"/>
      <c r="K277" s="14"/>
      <c r="L277" s="14"/>
      <c r="M277" s="9"/>
      <c r="N277" s="9"/>
      <c r="O277" s="12"/>
      <c r="P277" s="12"/>
      <c r="Q277" s="14"/>
    </row>
    <row r="278" spans="1:18" ht="15.75" customHeight="1">
      <c r="A278" s="8"/>
      <c r="B278" s="4"/>
      <c r="C278" s="4"/>
      <c r="D278" s="4"/>
      <c r="H278" s="10"/>
      <c r="I278" s="10"/>
      <c r="J278" s="10"/>
      <c r="K278" s="14"/>
      <c r="L278" s="14"/>
      <c r="M278" s="9"/>
      <c r="N278" s="9"/>
      <c r="O278" s="12"/>
      <c r="P278" s="12"/>
      <c r="Q278" s="14"/>
    </row>
    <row r="279" spans="1:18" ht="16.5" customHeight="1">
      <c r="A279" s="8"/>
      <c r="B279" s="4"/>
      <c r="C279" s="4"/>
      <c r="D279" s="4"/>
      <c r="E279" s="9"/>
      <c r="F279" s="9"/>
      <c r="G279" s="9"/>
      <c r="H279" s="10"/>
      <c r="I279" s="10"/>
      <c r="J279" s="10"/>
      <c r="K279" s="14"/>
      <c r="L279" s="14"/>
      <c r="M279" s="9"/>
      <c r="N279" s="9"/>
      <c r="O279" s="12"/>
      <c r="P279" s="12"/>
      <c r="Q279" s="14"/>
    </row>
    <row r="280" spans="1:18">
      <c r="A280" s="8"/>
      <c r="B280" s="4"/>
      <c r="C280" s="4"/>
      <c r="D280" s="4"/>
      <c r="H280" s="10"/>
      <c r="I280" s="10"/>
      <c r="J280" s="10"/>
      <c r="K280" s="14"/>
      <c r="L280" s="14"/>
      <c r="M280" s="9"/>
      <c r="N280" s="9"/>
      <c r="O280" s="12"/>
      <c r="P280" s="12"/>
      <c r="Q280" s="14"/>
    </row>
    <row r="281" spans="1:18">
      <c r="A281" s="8"/>
      <c r="B281" s="4"/>
      <c r="C281" s="4"/>
      <c r="D281" s="4"/>
      <c r="E281" s="9"/>
      <c r="F281" s="9"/>
      <c r="G281" s="9"/>
      <c r="H281" s="10"/>
      <c r="I281" s="10"/>
      <c r="J281" s="10"/>
      <c r="K281" s="14"/>
      <c r="L281" s="14"/>
      <c r="M281" s="9"/>
      <c r="N281" s="9"/>
      <c r="O281" s="12"/>
      <c r="P281" s="12"/>
      <c r="Q281" s="14"/>
    </row>
    <row r="282" spans="1:18">
      <c r="A282" s="8"/>
      <c r="B282" s="4"/>
      <c r="C282" s="4"/>
      <c r="D282" s="4"/>
      <c r="H282" s="10"/>
      <c r="I282" s="10"/>
      <c r="J282" s="10"/>
      <c r="K282" s="14"/>
      <c r="L282" s="14"/>
      <c r="M282" s="9"/>
      <c r="N282" s="9"/>
      <c r="O282" s="12"/>
      <c r="P282" s="12"/>
      <c r="Q282" s="14"/>
    </row>
    <row r="283" spans="1:18">
      <c r="A283" s="8"/>
      <c r="B283" s="4"/>
      <c r="C283" s="4"/>
      <c r="D283" s="4"/>
      <c r="E283" s="9"/>
      <c r="F283" s="9"/>
      <c r="G283" s="9"/>
      <c r="H283" s="10"/>
      <c r="I283" s="10"/>
      <c r="J283" s="10"/>
      <c r="K283" s="14"/>
      <c r="L283" s="14"/>
      <c r="M283" s="9"/>
      <c r="N283" s="9"/>
      <c r="O283" s="12"/>
      <c r="P283" s="12"/>
      <c r="Q283" s="14"/>
    </row>
    <row r="284" spans="1:18" ht="15.75" thickBot="1">
      <c r="A284" s="8"/>
      <c r="B284" s="4"/>
      <c r="C284" s="4"/>
      <c r="D284" s="4"/>
      <c r="E284" s="9"/>
      <c r="F284" s="9"/>
      <c r="G284" s="9"/>
      <c r="H284" s="10"/>
      <c r="I284" s="10"/>
      <c r="J284" s="10"/>
      <c r="K284" s="14"/>
      <c r="L284" s="14"/>
      <c r="M284" s="9"/>
      <c r="N284" s="9"/>
      <c r="O284" s="12"/>
      <c r="P284" s="12"/>
      <c r="Q284" s="14"/>
    </row>
    <row r="285" spans="1:18" ht="15.75" thickBot="1">
      <c r="A285" s="8"/>
      <c r="B285" s="4"/>
      <c r="C285" s="4"/>
      <c r="D285" s="18"/>
      <c r="E285" s="9"/>
      <c r="F285" s="9"/>
      <c r="G285" s="49"/>
      <c r="H285" s="10"/>
      <c r="I285" s="10"/>
      <c r="J285" s="10"/>
      <c r="K285" s="14"/>
      <c r="L285" s="14"/>
      <c r="M285" s="9"/>
      <c r="N285" s="9"/>
      <c r="O285" s="12"/>
      <c r="P285" s="12"/>
      <c r="Q285" s="14"/>
    </row>
    <row r="286" spans="1:18" ht="15.75" thickBot="1">
      <c r="A286" s="8"/>
      <c r="B286" s="4"/>
      <c r="C286" s="4"/>
      <c r="D286" s="4"/>
      <c r="H286" s="10"/>
      <c r="I286" s="10"/>
      <c r="J286" s="10"/>
      <c r="K286" s="14"/>
      <c r="L286" s="14"/>
      <c r="M286" s="9"/>
      <c r="N286" s="9"/>
      <c r="O286" s="12"/>
      <c r="P286" s="12"/>
      <c r="Q286" s="14"/>
    </row>
    <row r="287" spans="1:18" ht="13.5" customHeight="1" thickBot="1">
      <c r="A287" s="8"/>
      <c r="B287" s="4"/>
      <c r="C287" s="4"/>
      <c r="D287" s="4"/>
      <c r="E287" s="9"/>
      <c r="F287" s="9"/>
      <c r="G287" s="49"/>
      <c r="H287" s="10"/>
      <c r="I287" s="10"/>
      <c r="J287" s="10"/>
      <c r="K287" s="14"/>
      <c r="L287" s="14"/>
      <c r="M287" s="9"/>
      <c r="N287" s="9"/>
      <c r="O287" s="12"/>
      <c r="P287" s="12"/>
      <c r="Q287" s="14"/>
    </row>
    <row r="288" spans="1:18" ht="15.75" thickBot="1">
      <c r="B288" s="4"/>
      <c r="C288" s="4"/>
      <c r="D288" s="4"/>
      <c r="E288" s="4"/>
      <c r="F288" s="4"/>
      <c r="G288" s="4"/>
      <c r="H288" s="18"/>
      <c r="N288" s="9"/>
      <c r="O288" s="9"/>
      <c r="P288" s="9"/>
    </row>
    <row r="289" spans="2:16" ht="15.75" thickBot="1">
      <c r="B289" s="4"/>
      <c r="C289" s="4"/>
      <c r="D289" s="22"/>
      <c r="E289" s="9"/>
      <c r="F289" s="9"/>
      <c r="G289" s="9"/>
      <c r="H289" s="18"/>
      <c r="N289" s="9"/>
      <c r="O289" s="9"/>
      <c r="P289" s="9"/>
    </row>
    <row r="290" spans="2:16">
      <c r="B290" s="4"/>
      <c r="C290" s="4"/>
      <c r="D290" s="23"/>
      <c r="E290" s="9"/>
      <c r="F290" s="9"/>
      <c r="G290" s="9"/>
      <c r="H290" s="18"/>
      <c r="N290" s="9"/>
      <c r="O290" s="9"/>
      <c r="P290" s="9"/>
    </row>
    <row r="291" spans="2:16">
      <c r="B291" s="4"/>
      <c r="C291" s="4"/>
      <c r="D291" s="23"/>
      <c r="E291" s="9"/>
      <c r="F291" s="9"/>
      <c r="G291" s="9"/>
      <c r="H291" s="18"/>
      <c r="N291" s="9"/>
      <c r="O291" s="9"/>
      <c r="P291" s="9"/>
    </row>
    <row r="292" spans="2:16">
      <c r="B292" s="4"/>
      <c r="C292" s="4"/>
      <c r="D292" s="23"/>
      <c r="E292" s="9"/>
      <c r="F292" s="9"/>
      <c r="G292" s="9"/>
      <c r="H292" s="18"/>
      <c r="N292" s="9"/>
      <c r="O292" s="9"/>
      <c r="P292" s="9"/>
    </row>
    <row r="293" spans="2:16">
      <c r="B293" s="4"/>
      <c r="C293" s="4"/>
      <c r="D293" s="4"/>
      <c r="E293" s="9"/>
      <c r="F293" s="9"/>
      <c r="G293" s="9"/>
      <c r="H293" s="18"/>
      <c r="N293" s="9"/>
      <c r="O293" s="9"/>
      <c r="P293" s="9"/>
    </row>
    <row r="294" spans="2:16">
      <c r="B294" s="4"/>
      <c r="C294" s="4"/>
      <c r="D294" s="4"/>
      <c r="E294" s="9"/>
      <c r="F294" s="9"/>
      <c r="G294" s="9"/>
      <c r="H294" s="18"/>
      <c r="N294" s="9"/>
      <c r="O294" s="9"/>
      <c r="P294" s="9"/>
    </row>
    <row r="295" spans="2:16">
      <c r="B295" s="18"/>
      <c r="C295" s="18"/>
      <c r="D295" s="18"/>
      <c r="E295" s="9"/>
      <c r="F295" s="9"/>
      <c r="G295" s="9"/>
      <c r="H295" s="18"/>
      <c r="N295" s="9"/>
      <c r="O295" s="9"/>
      <c r="P295" s="9"/>
    </row>
    <row r="296" spans="2:16">
      <c r="B296" s="4"/>
      <c r="C296" s="4"/>
      <c r="D296" s="4"/>
      <c r="E296" s="9"/>
      <c r="F296" s="9"/>
      <c r="G296" s="9"/>
      <c r="N296" s="9"/>
      <c r="O296" s="9"/>
      <c r="P296" s="9"/>
    </row>
    <row r="297" spans="2:16">
      <c r="B297" s="4"/>
      <c r="C297" s="4"/>
      <c r="D297" s="4"/>
      <c r="E297" s="9"/>
      <c r="F297" s="9"/>
      <c r="G297" s="9"/>
      <c r="N297" s="9"/>
      <c r="O297" s="9"/>
      <c r="P297" s="9"/>
    </row>
    <row r="298" spans="2:16">
      <c r="B298" s="4"/>
      <c r="C298" s="4"/>
      <c r="D298" s="4"/>
      <c r="E298" s="9"/>
      <c r="F298" s="9"/>
      <c r="G298" s="9"/>
      <c r="N298" s="9"/>
      <c r="O298" s="9"/>
      <c r="P298" s="9"/>
    </row>
    <row r="299" spans="2:16">
      <c r="B299" s="4"/>
      <c r="C299" s="4"/>
      <c r="D299" s="4"/>
      <c r="E299" s="9"/>
      <c r="F299" s="9"/>
      <c r="G299" s="9"/>
      <c r="N299" s="9"/>
      <c r="O299" s="9"/>
      <c r="P299" s="9"/>
    </row>
    <row r="300" spans="2:16">
      <c r="E300" s="9"/>
      <c r="F300" s="9"/>
      <c r="G300" s="9"/>
      <c r="N300" s="9"/>
      <c r="O300" s="9"/>
      <c r="P300" s="9"/>
    </row>
    <row r="301" spans="2:16">
      <c r="E301" s="9"/>
      <c r="F301" s="9"/>
      <c r="G301" s="9"/>
      <c r="N301" s="9"/>
      <c r="O301" s="9"/>
      <c r="P301" s="9"/>
    </row>
    <row r="302" spans="2:16">
      <c r="B302" s="4"/>
      <c r="C302" s="4"/>
      <c r="D302" s="4"/>
      <c r="E302" s="9"/>
      <c r="F302" s="9"/>
      <c r="G302" s="9"/>
      <c r="N302" s="9"/>
      <c r="O302" s="9"/>
      <c r="P302" s="9"/>
    </row>
    <row r="303" spans="2:16">
      <c r="B303" s="4"/>
      <c r="C303" s="4"/>
      <c r="D303" s="4"/>
      <c r="E303" s="9"/>
      <c r="F303" s="9"/>
      <c r="G303" s="9"/>
      <c r="N303" s="9"/>
      <c r="O303" s="9"/>
      <c r="P303" s="9"/>
    </row>
    <row r="304" spans="2:16">
      <c r="B304" s="4"/>
      <c r="C304" s="4"/>
      <c r="D304" s="4"/>
      <c r="E304" s="9"/>
      <c r="F304" s="9"/>
      <c r="G304" s="9"/>
      <c r="N304" s="9"/>
      <c r="O304" s="9"/>
      <c r="P304" s="9"/>
    </row>
    <row r="305" spans="2:16">
      <c r="B305" s="4"/>
      <c r="C305" s="4"/>
      <c r="D305" s="4"/>
      <c r="E305" s="9"/>
      <c r="F305" s="9"/>
      <c r="G305" s="9"/>
      <c r="N305" s="9"/>
      <c r="O305" s="9"/>
      <c r="P305" s="9"/>
    </row>
    <row r="306" spans="2:16">
      <c r="B306" s="4"/>
      <c r="C306" s="4"/>
      <c r="D306" s="4"/>
      <c r="E306" s="9"/>
      <c r="F306" s="9"/>
      <c r="G306" s="9"/>
      <c r="N306" s="9"/>
      <c r="O306" s="9"/>
      <c r="P306" s="9"/>
    </row>
    <row r="307" spans="2:16">
      <c r="B307" s="4"/>
      <c r="C307" s="4"/>
      <c r="D307" s="4"/>
      <c r="E307" s="9"/>
      <c r="F307" s="9"/>
      <c r="G307" s="9"/>
      <c r="N307" s="9"/>
      <c r="O307" s="9"/>
      <c r="P307" s="9"/>
    </row>
    <row r="308" spans="2:16">
      <c r="B308" s="4"/>
      <c r="C308" s="4"/>
      <c r="D308" s="4"/>
      <c r="E308" s="4"/>
      <c r="F308" s="4"/>
      <c r="G308" s="4"/>
      <c r="N308" s="9"/>
      <c r="O308" s="9"/>
      <c r="P308" s="9"/>
    </row>
    <row r="309" spans="2:16">
      <c r="B309" s="4"/>
      <c r="C309" s="4"/>
      <c r="D309" s="4"/>
      <c r="E309" s="4"/>
      <c r="F309" s="4"/>
      <c r="G309" s="4"/>
      <c r="N309" s="9"/>
      <c r="O309" s="9"/>
      <c r="P309" s="9"/>
    </row>
    <row r="310" spans="2:16">
      <c r="B310" s="4"/>
      <c r="C310" s="4"/>
      <c r="D310" s="4"/>
      <c r="E310" s="4"/>
      <c r="F310" s="4"/>
      <c r="G310" s="4"/>
      <c r="N310" s="9"/>
      <c r="O310" s="9"/>
      <c r="P310" s="9"/>
    </row>
    <row r="311" spans="2:16">
      <c r="B311" s="4"/>
      <c r="C311" s="4"/>
      <c r="D311" s="4"/>
      <c r="E311" s="4"/>
      <c r="F311" s="4"/>
      <c r="G311" s="4"/>
      <c r="N311" s="9"/>
      <c r="O311" s="9"/>
      <c r="P311" s="9"/>
    </row>
    <row r="312" spans="2:16">
      <c r="B312" s="4"/>
      <c r="C312" s="4"/>
      <c r="D312" s="4"/>
      <c r="E312" s="4"/>
      <c r="F312" s="4"/>
      <c r="G312" s="4"/>
      <c r="N312" s="9"/>
      <c r="O312" s="9"/>
      <c r="P312" s="9"/>
    </row>
    <row r="313" spans="2:16">
      <c r="B313" s="4"/>
      <c r="C313" s="4"/>
      <c r="D313" s="4"/>
      <c r="E313" s="4"/>
      <c r="F313" s="4"/>
      <c r="G313" s="4"/>
      <c r="N313" s="9"/>
      <c r="O313" s="9"/>
      <c r="P313" s="9"/>
    </row>
    <row r="314" spans="2:16">
      <c r="B314" s="4"/>
      <c r="C314" s="4"/>
      <c r="D314" s="4"/>
      <c r="E314" s="4"/>
      <c r="F314" s="4"/>
      <c r="G314" s="4"/>
      <c r="N314" s="9"/>
      <c r="O314" s="9"/>
      <c r="P314" s="9"/>
    </row>
    <row r="315" spans="2:16">
      <c r="B315" s="4"/>
      <c r="C315" s="4"/>
      <c r="D315" s="4"/>
      <c r="E315" s="4"/>
      <c r="F315" s="4"/>
      <c r="G315" s="4"/>
      <c r="N315" s="9"/>
      <c r="O315" s="9"/>
      <c r="P315" s="9"/>
    </row>
    <row r="316" spans="2:16">
      <c r="B316" s="4"/>
      <c r="C316" s="4"/>
      <c r="D316" s="4"/>
      <c r="E316" s="4"/>
      <c r="F316" s="4"/>
      <c r="G316" s="4"/>
      <c r="N316" s="9"/>
      <c r="O316" s="9"/>
      <c r="P316" s="9"/>
    </row>
    <row r="317" spans="2:16">
      <c r="B317" s="4"/>
      <c r="C317" s="4"/>
      <c r="D317" s="4"/>
      <c r="E317" s="4"/>
      <c r="F317" s="4"/>
      <c r="G317" s="4"/>
      <c r="N317" s="9"/>
      <c r="O317" s="9"/>
      <c r="P317" s="9"/>
    </row>
    <row r="318" spans="2:16">
      <c r="B318" s="4"/>
      <c r="C318" s="4"/>
      <c r="D318" s="4"/>
      <c r="E318" s="4"/>
      <c r="F318" s="4"/>
      <c r="G318" s="4"/>
      <c r="N318" s="9"/>
      <c r="O318" s="9"/>
      <c r="P318" s="9"/>
    </row>
    <row r="319" spans="2:16">
      <c r="N319" s="9"/>
      <c r="O319" s="9"/>
      <c r="P319" s="9"/>
    </row>
    <row r="320" spans="2:16">
      <c r="B320" s="4"/>
      <c r="C320" s="4"/>
      <c r="D320" s="4"/>
      <c r="E320" s="4"/>
      <c r="F320" s="4"/>
      <c r="G320" s="4"/>
      <c r="N320" s="9"/>
      <c r="O320" s="9"/>
      <c r="P320" s="9"/>
    </row>
    <row r="321" spans="2:16">
      <c r="B321" s="4"/>
      <c r="C321" s="4"/>
      <c r="D321" s="4"/>
      <c r="E321" s="4"/>
      <c r="F321" s="4"/>
      <c r="G321" s="4"/>
      <c r="N321" s="9"/>
      <c r="O321" s="9"/>
      <c r="P321" s="9"/>
    </row>
    <row r="322" spans="2:16">
      <c r="B322" s="4"/>
      <c r="C322" s="4"/>
      <c r="D322" s="4"/>
      <c r="E322" s="4"/>
      <c r="F322" s="4"/>
      <c r="G322" s="4"/>
      <c r="N322" s="9"/>
      <c r="O322" s="9"/>
      <c r="P322" s="9"/>
    </row>
    <row r="323" spans="2:16">
      <c r="B323" s="4"/>
      <c r="C323" s="4"/>
      <c r="D323" s="4"/>
      <c r="E323" s="4"/>
      <c r="F323" s="4"/>
      <c r="G323" s="4"/>
      <c r="N323" s="9"/>
      <c r="O323" s="9"/>
      <c r="P323" s="9"/>
    </row>
    <row r="324" spans="2:16">
      <c r="B324" s="4"/>
      <c r="C324" s="4"/>
      <c r="D324" s="4"/>
      <c r="E324" s="4"/>
      <c r="F324" s="4"/>
      <c r="G324" s="4"/>
      <c r="N324" s="9"/>
      <c r="O324" s="9"/>
      <c r="P324" s="9"/>
    </row>
    <row r="325" spans="2:16">
      <c r="B325" s="24"/>
      <c r="C325" s="24"/>
      <c r="D325" s="24"/>
      <c r="E325" s="24"/>
      <c r="F325" s="24"/>
      <c r="G325" s="24"/>
      <c r="N325" s="9"/>
      <c r="O325" s="9"/>
      <c r="P325" s="9"/>
    </row>
    <row r="326" spans="2:16">
      <c r="B326" s="4"/>
      <c r="C326" s="4"/>
      <c r="D326" s="4"/>
      <c r="E326" s="4"/>
      <c r="F326" s="4"/>
      <c r="G326" s="4"/>
      <c r="N326" s="9"/>
      <c r="O326" s="9"/>
      <c r="P326" s="9"/>
    </row>
    <row r="327" spans="2:16">
      <c r="B327" s="4"/>
      <c r="C327" s="4"/>
      <c r="D327" s="4"/>
      <c r="E327" s="4"/>
      <c r="F327" s="4"/>
      <c r="G327" s="4"/>
      <c r="N327" s="9"/>
      <c r="O327" s="9"/>
      <c r="P327" s="9"/>
    </row>
    <row r="328" spans="2:16">
      <c r="N328" s="9"/>
      <c r="O328" s="9"/>
      <c r="P328" s="9"/>
    </row>
    <row r="329" spans="2:16">
      <c r="N329" s="9"/>
      <c r="O329" s="9"/>
      <c r="P329" s="9"/>
    </row>
    <row r="330" spans="2:16">
      <c r="B330" s="4"/>
      <c r="C330" s="4"/>
      <c r="D330" s="4"/>
      <c r="E330" s="4"/>
      <c r="F330" s="4"/>
      <c r="G330" s="4"/>
      <c r="N330" s="9"/>
      <c r="O330" s="9"/>
      <c r="P330" s="9"/>
    </row>
    <row r="331" spans="2:16">
      <c r="B331" s="4"/>
      <c r="C331" s="4"/>
      <c r="D331" s="4"/>
      <c r="E331" s="4"/>
      <c r="F331" s="4"/>
      <c r="G331" s="4"/>
      <c r="N331" s="9"/>
      <c r="O331" s="9"/>
      <c r="P331" s="9"/>
    </row>
    <row r="332" spans="2:16">
      <c r="B332" s="4"/>
      <c r="C332" s="4"/>
      <c r="D332" s="4"/>
      <c r="E332" s="4"/>
      <c r="F332" s="4"/>
      <c r="G332" s="4"/>
      <c r="N332" s="9"/>
      <c r="O332" s="9"/>
      <c r="P332" s="9"/>
    </row>
    <row r="333" spans="2:16">
      <c r="B333" s="4"/>
      <c r="C333" s="4"/>
      <c r="D333" s="4"/>
      <c r="E333" s="4"/>
      <c r="F333" s="4"/>
      <c r="G333" s="4"/>
      <c r="N333" s="9"/>
      <c r="O333" s="9"/>
      <c r="P333" s="9"/>
    </row>
    <row r="334" spans="2:16">
      <c r="N334" s="9"/>
      <c r="O334" s="9"/>
      <c r="P334" s="9"/>
    </row>
    <row r="335" spans="2:16">
      <c r="B335" s="4"/>
      <c r="C335" s="4"/>
      <c r="D335" s="4"/>
      <c r="E335" s="4"/>
      <c r="F335" s="4"/>
      <c r="G335" s="4"/>
      <c r="N335" s="9"/>
      <c r="O335" s="9"/>
      <c r="P335" s="9"/>
    </row>
    <row r="336" spans="2:16">
      <c r="B336" s="4"/>
      <c r="C336" s="4"/>
      <c r="D336" s="4"/>
      <c r="E336" s="4"/>
      <c r="F336" s="4"/>
      <c r="G336" s="4"/>
      <c r="N336" s="9"/>
      <c r="O336" s="9"/>
      <c r="P336" s="9"/>
    </row>
    <row r="337" spans="2:7">
      <c r="B337" s="4"/>
      <c r="C337" s="4"/>
      <c r="D337" s="4"/>
      <c r="E337" s="4"/>
      <c r="F337" s="4"/>
      <c r="G337" s="4"/>
    </row>
    <row r="338" spans="2:7">
      <c r="B338" s="4"/>
      <c r="C338" s="4"/>
      <c r="D338" s="4"/>
      <c r="E338" s="4"/>
      <c r="F338" s="4"/>
      <c r="G338" s="4"/>
    </row>
    <row r="339" spans="2:7">
      <c r="B339" s="4"/>
      <c r="C339" s="4"/>
      <c r="D339" s="4"/>
      <c r="E339" s="4"/>
      <c r="F339" s="4"/>
      <c r="G339" s="4"/>
    </row>
    <row r="340" spans="2:7">
      <c r="B340" s="4"/>
      <c r="C340" s="4"/>
      <c r="D340" s="4"/>
      <c r="E340" s="4"/>
      <c r="F340" s="4"/>
      <c r="G340" s="4"/>
    </row>
    <row r="341" spans="2:7">
      <c r="B341" s="4"/>
      <c r="C341" s="4"/>
      <c r="D341" s="4"/>
      <c r="E341" s="4"/>
      <c r="F341" s="4"/>
      <c r="G341" s="4"/>
    </row>
  </sheetData>
  <mergeCells count="9">
    <mergeCell ref="B7:D7"/>
    <mergeCell ref="E7:G7"/>
    <mergeCell ref="H7:J7"/>
    <mergeCell ref="M7:O7"/>
    <mergeCell ref="H6:J6"/>
    <mergeCell ref="K6:K7"/>
    <mergeCell ref="L6:L7"/>
    <mergeCell ref="M6:O6"/>
    <mergeCell ref="Q6:Q7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Лист2</vt:lpstr>
      <vt:lpstr>Лист1</vt:lpstr>
      <vt:lpstr>Лист3</vt:lpstr>
      <vt:lpstr>Лист1!Заголовки_для_печати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2016-10-06T12:36:46Z</cp:lastPrinted>
  <dcterms:created xsi:type="dcterms:W3CDTF">2015-07-28T10:20:04Z</dcterms:created>
  <dcterms:modified xsi:type="dcterms:W3CDTF">2019-06-04T07:59:33Z</dcterms:modified>
</cp:coreProperties>
</file>