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СНТ ОТДЫХ\Электроэнергия\Показания 2022\"/>
    </mc:Choice>
  </mc:AlternateContent>
  <bookViews>
    <workbookView xWindow="0" yWindow="0" windowWidth="20730" windowHeight="11760"/>
  </bookViews>
  <sheets>
    <sheet name="Лист1" sheetId="1" r:id="rId1"/>
    <sheet name="Лист2" sheetId="7" r:id="rId2"/>
    <sheet name="Лист3" sheetId="8" r:id="rId3"/>
    <sheet name="13" sheetId="2" r:id="rId4"/>
  </sheets>
  <definedNames>
    <definedName name="_xlnm._FilterDatabase" localSheetId="0" hidden="1">Лист1!$A$7:$AB$280</definedName>
    <definedName name="_xlnm._FilterDatabase" localSheetId="1" hidden="1">Лист2!$B$2:$C$271</definedName>
  </definedNames>
  <calcPr calcId="152511" calcMode="manual" refMode="R1C1"/>
</workbook>
</file>

<file path=xl/calcChain.xml><?xml version="1.0" encoding="utf-8"?>
<calcChain xmlns="http://schemas.openxmlformats.org/spreadsheetml/2006/main">
  <c r="S211" i="1" l="1"/>
  <c r="S210" i="1"/>
  <c r="S35" i="1"/>
  <c r="S15" i="1"/>
  <c r="O261" i="1"/>
  <c r="L261" i="1"/>
  <c r="K261" i="1"/>
  <c r="P261" i="1" s="1"/>
  <c r="J261" i="1"/>
  <c r="S270" i="1"/>
  <c r="S273" i="1"/>
  <c r="S276" i="1"/>
  <c r="S279" i="1"/>
  <c r="S263" i="1"/>
  <c r="S243" i="1"/>
  <c r="S230" i="1"/>
  <c r="S229" i="1"/>
  <c r="S227" i="1"/>
  <c r="S224" i="1"/>
  <c r="S215" i="1"/>
  <c r="S212" i="1"/>
  <c r="S185" i="1"/>
  <c r="P111" i="1"/>
  <c r="O111" i="1"/>
  <c r="Q111" i="1" s="1"/>
  <c r="S111" i="1" s="1"/>
  <c r="N111" i="1"/>
  <c r="S108" i="1"/>
  <c r="S104" i="1"/>
  <c r="S100" i="1"/>
  <c r="O101" i="1"/>
  <c r="Q101" i="1" s="1"/>
  <c r="S101" i="1" s="1"/>
  <c r="L101" i="1"/>
  <c r="K101" i="1"/>
  <c r="P101" i="1" s="1"/>
  <c r="J101" i="1"/>
  <c r="S86" i="1"/>
  <c r="S82" i="1"/>
  <c r="S81" i="1"/>
  <c r="S76" i="1"/>
  <c r="S140" i="1"/>
  <c r="S138" i="1"/>
  <c r="S156" i="1"/>
  <c r="S155" i="1"/>
  <c r="P154" i="1"/>
  <c r="O154" i="1"/>
  <c r="Q154" i="1" s="1"/>
  <c r="S154" i="1" s="1"/>
  <c r="P152" i="1"/>
  <c r="O152" i="1"/>
  <c r="Q152" i="1" s="1"/>
  <c r="S152" i="1" s="1"/>
  <c r="N173" i="1"/>
  <c r="L173" i="1"/>
  <c r="K173" i="1"/>
  <c r="P173" i="1" s="1"/>
  <c r="J173" i="1"/>
  <c r="O173" i="1" s="1"/>
  <c r="Q173" i="1" s="1"/>
  <c r="S173" i="1" s="1"/>
  <c r="Q261" i="1" l="1"/>
  <c r="S261" i="1" s="1"/>
  <c r="N60" i="1"/>
  <c r="P94" i="1"/>
  <c r="O94" i="1"/>
  <c r="P174" i="1"/>
  <c r="O174" i="1"/>
  <c r="Q174" i="1" s="1"/>
  <c r="S174" i="1" s="1"/>
  <c r="S240" i="1"/>
  <c r="N42" i="1"/>
  <c r="Q94" i="1" l="1"/>
  <c r="S94" i="1" s="1"/>
  <c r="T23" i="1"/>
  <c r="T267" i="1" l="1"/>
  <c r="T268" i="1"/>
  <c r="A7" i="8" l="1"/>
  <c r="A8" i="8" s="1"/>
  <c r="A9" i="8" s="1"/>
  <c r="A10" i="8" s="1"/>
  <c r="A11" i="8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12" i="8" l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O196" i="1" l="1"/>
  <c r="P196" i="1"/>
  <c r="L196" i="1"/>
  <c r="Q196" i="1" l="1"/>
  <c r="T277" i="1"/>
  <c r="L277" i="1"/>
  <c r="K277" i="1"/>
  <c r="P277" i="1" s="1"/>
  <c r="J277" i="1"/>
  <c r="O277" i="1" s="1"/>
  <c r="T274" i="1"/>
  <c r="L274" i="1"/>
  <c r="K274" i="1"/>
  <c r="P274" i="1" s="1"/>
  <c r="J274" i="1"/>
  <c r="O274" i="1" s="1"/>
  <c r="Q274" i="1" l="1"/>
  <c r="S274" i="1" s="1"/>
  <c r="Q277" i="1"/>
  <c r="S277" i="1" s="1"/>
  <c r="L11" i="1"/>
  <c r="J137" i="1" l="1"/>
  <c r="B16" i="2" l="1"/>
  <c r="C16" i="2" s="1"/>
  <c r="E16" i="2" s="1"/>
  <c r="B15" i="2"/>
  <c r="C15" i="2" s="1"/>
  <c r="E15" i="2" s="1"/>
  <c r="I9" i="2"/>
  <c r="N9" i="2" s="1"/>
  <c r="H9" i="2"/>
  <c r="M9" i="2" s="1"/>
  <c r="G9" i="2"/>
  <c r="J9" i="2" s="1"/>
  <c r="O9" i="2" l="1"/>
  <c r="Q9" i="2" s="1"/>
  <c r="S257" i="1" l="1"/>
  <c r="R1" i="1"/>
  <c r="T279" i="1"/>
  <c r="T278" i="1"/>
  <c r="L278" i="1"/>
  <c r="K278" i="1"/>
  <c r="J278" i="1"/>
  <c r="T276" i="1"/>
  <c r="T275" i="1"/>
  <c r="L275" i="1"/>
  <c r="K275" i="1"/>
  <c r="J275" i="1"/>
  <c r="T273" i="1"/>
  <c r="T272" i="1"/>
  <c r="L272" i="1"/>
  <c r="K272" i="1"/>
  <c r="J272" i="1"/>
  <c r="T271" i="1"/>
  <c r="L271" i="1"/>
  <c r="K271" i="1"/>
  <c r="J271" i="1"/>
  <c r="T270" i="1"/>
  <c r="T269" i="1"/>
  <c r="T266" i="1"/>
  <c r="T265" i="1"/>
  <c r="T264" i="1"/>
  <c r="L264" i="1"/>
  <c r="K264" i="1"/>
  <c r="J264" i="1"/>
  <c r="T263" i="1"/>
  <c r="T262" i="1"/>
  <c r="L262" i="1"/>
  <c r="K262" i="1"/>
  <c r="J262" i="1"/>
  <c r="T261" i="1"/>
  <c r="T260" i="1"/>
  <c r="L260" i="1"/>
  <c r="K260" i="1"/>
  <c r="P260" i="1" s="1"/>
  <c r="J260" i="1"/>
  <c r="O260" i="1" s="1"/>
  <c r="T259" i="1"/>
  <c r="L259" i="1"/>
  <c r="K259" i="1"/>
  <c r="J259" i="1"/>
  <c r="T258" i="1"/>
  <c r="T257" i="1"/>
  <c r="T256" i="1"/>
  <c r="T255" i="1"/>
  <c r="L255" i="1"/>
  <c r="K255" i="1"/>
  <c r="J255" i="1"/>
  <c r="T254" i="1"/>
  <c r="L254" i="1"/>
  <c r="K254" i="1"/>
  <c r="J254" i="1"/>
  <c r="T253" i="1"/>
  <c r="T252" i="1"/>
  <c r="T251" i="1"/>
  <c r="L251" i="1"/>
  <c r="K251" i="1"/>
  <c r="J251" i="1"/>
  <c r="T250" i="1"/>
  <c r="L250" i="1"/>
  <c r="K250" i="1"/>
  <c r="J250" i="1"/>
  <c r="T249" i="1"/>
  <c r="T248" i="1"/>
  <c r="T247" i="1"/>
  <c r="T246" i="1"/>
  <c r="T245" i="1"/>
  <c r="T244" i="1"/>
  <c r="T243" i="1"/>
  <c r="T242" i="1"/>
  <c r="T241" i="1"/>
  <c r="T238" i="1"/>
  <c r="L238" i="1"/>
  <c r="K238" i="1"/>
  <c r="J238" i="1"/>
  <c r="T237" i="1"/>
  <c r="L237" i="1"/>
  <c r="K237" i="1"/>
  <c r="J237" i="1"/>
  <c r="T236" i="1"/>
  <c r="L236" i="1"/>
  <c r="K236" i="1"/>
  <c r="J236" i="1"/>
  <c r="T235" i="1"/>
  <c r="L235" i="1"/>
  <c r="K235" i="1"/>
  <c r="J235" i="1"/>
  <c r="T234" i="1"/>
  <c r="T233" i="1"/>
  <c r="T232" i="1"/>
  <c r="T231" i="1"/>
  <c r="L231" i="1"/>
  <c r="K231" i="1"/>
  <c r="J231" i="1"/>
  <c r="T230" i="1"/>
  <c r="T229" i="1"/>
  <c r="T228" i="1"/>
  <c r="L228" i="1"/>
  <c r="K228" i="1"/>
  <c r="J228" i="1"/>
  <c r="T227" i="1"/>
  <c r="T226" i="1"/>
  <c r="L226" i="1"/>
  <c r="K226" i="1"/>
  <c r="J226" i="1"/>
  <c r="T225" i="1"/>
  <c r="T224" i="1"/>
  <c r="T223" i="1"/>
  <c r="T222" i="1"/>
  <c r="L222" i="1"/>
  <c r="K222" i="1"/>
  <c r="J222" i="1"/>
  <c r="T221" i="1"/>
  <c r="T220" i="1"/>
  <c r="T219" i="1"/>
  <c r="T218" i="1"/>
  <c r="T217" i="1"/>
  <c r="T216" i="1"/>
  <c r="L216" i="1"/>
  <c r="K216" i="1"/>
  <c r="J216" i="1"/>
  <c r="T215" i="1"/>
  <c r="T214" i="1"/>
  <c r="L214" i="1"/>
  <c r="K214" i="1"/>
  <c r="J214" i="1"/>
  <c r="T213" i="1"/>
  <c r="L213" i="1"/>
  <c r="K213" i="1"/>
  <c r="J213" i="1"/>
  <c r="T212" i="1"/>
  <c r="T211" i="1"/>
  <c r="T210" i="1"/>
  <c r="T209" i="1"/>
  <c r="L209" i="1"/>
  <c r="K209" i="1"/>
  <c r="J209" i="1"/>
  <c r="T208" i="1"/>
  <c r="T207" i="1"/>
  <c r="T206" i="1"/>
  <c r="T205" i="1"/>
  <c r="T204" i="1"/>
  <c r="T203" i="1"/>
  <c r="T202" i="1"/>
  <c r="T201" i="1"/>
  <c r="L201" i="1"/>
  <c r="K201" i="1"/>
  <c r="J201" i="1"/>
  <c r="T200" i="1"/>
  <c r="L200" i="1"/>
  <c r="K200" i="1"/>
  <c r="J200" i="1"/>
  <c r="T199" i="1"/>
  <c r="L199" i="1"/>
  <c r="K199" i="1"/>
  <c r="J199" i="1"/>
  <c r="T198" i="1"/>
  <c r="T197" i="1"/>
  <c r="L197" i="1"/>
  <c r="K197" i="1"/>
  <c r="J197" i="1"/>
  <c r="T196" i="1"/>
  <c r="T195" i="1"/>
  <c r="T194" i="1"/>
  <c r="T193" i="1"/>
  <c r="L193" i="1"/>
  <c r="K193" i="1"/>
  <c r="J193" i="1"/>
  <c r="T192" i="1"/>
  <c r="L192" i="1"/>
  <c r="K192" i="1"/>
  <c r="J192" i="1"/>
  <c r="T191" i="1"/>
  <c r="T190" i="1"/>
  <c r="T189" i="1"/>
  <c r="L189" i="1"/>
  <c r="K189" i="1"/>
  <c r="J189" i="1"/>
  <c r="T188" i="1"/>
  <c r="L188" i="1"/>
  <c r="K188" i="1"/>
  <c r="J188" i="1"/>
  <c r="T187" i="1"/>
  <c r="L187" i="1"/>
  <c r="K187" i="1"/>
  <c r="J187" i="1"/>
  <c r="T186" i="1"/>
  <c r="T185" i="1"/>
  <c r="T184" i="1"/>
  <c r="T183" i="1"/>
  <c r="T182" i="1"/>
  <c r="L182" i="1"/>
  <c r="K182" i="1"/>
  <c r="J182" i="1"/>
  <c r="T181" i="1"/>
  <c r="T180" i="1"/>
  <c r="L180" i="1"/>
  <c r="K180" i="1"/>
  <c r="J180" i="1"/>
  <c r="T179" i="1"/>
  <c r="T178" i="1"/>
  <c r="T177" i="1"/>
  <c r="L177" i="1"/>
  <c r="K177" i="1"/>
  <c r="J177" i="1"/>
  <c r="T176" i="1"/>
  <c r="L176" i="1"/>
  <c r="K176" i="1"/>
  <c r="P176" i="1" s="1"/>
  <c r="J176" i="1"/>
  <c r="O176" i="1" s="1"/>
  <c r="Q176" i="1" s="1"/>
  <c r="S176" i="1" s="1"/>
  <c r="T175" i="1"/>
  <c r="L175" i="1"/>
  <c r="K175" i="1"/>
  <c r="J175" i="1"/>
  <c r="T174" i="1"/>
  <c r="T173" i="1"/>
  <c r="T172" i="1"/>
  <c r="L172" i="1"/>
  <c r="K172" i="1"/>
  <c r="J172" i="1"/>
  <c r="T171" i="1"/>
  <c r="T170" i="1"/>
  <c r="L170" i="1"/>
  <c r="K170" i="1"/>
  <c r="J170" i="1"/>
  <c r="T169" i="1"/>
  <c r="L169" i="1"/>
  <c r="K169" i="1"/>
  <c r="J169" i="1"/>
  <c r="T168" i="1"/>
  <c r="L168" i="1"/>
  <c r="K168" i="1"/>
  <c r="J168" i="1"/>
  <c r="T167" i="1"/>
  <c r="L167" i="1"/>
  <c r="K167" i="1"/>
  <c r="J167" i="1"/>
  <c r="T166" i="1"/>
  <c r="T165" i="1"/>
  <c r="L165" i="1"/>
  <c r="K165" i="1"/>
  <c r="J165" i="1"/>
  <c r="T164" i="1"/>
  <c r="T163" i="1"/>
  <c r="T162" i="1"/>
  <c r="T161" i="1"/>
  <c r="T160" i="1"/>
  <c r="L160" i="1"/>
  <c r="K160" i="1"/>
  <c r="J160" i="1"/>
  <c r="T159" i="1"/>
  <c r="L159" i="1"/>
  <c r="K159" i="1"/>
  <c r="J159" i="1"/>
  <c r="T158" i="1"/>
  <c r="L158" i="1"/>
  <c r="K158" i="1"/>
  <c r="J158" i="1"/>
  <c r="T157" i="1"/>
  <c r="L157" i="1"/>
  <c r="K157" i="1"/>
  <c r="J157" i="1"/>
  <c r="T156" i="1"/>
  <c r="T155" i="1"/>
  <c r="T154" i="1"/>
  <c r="T153" i="1"/>
  <c r="T152" i="1"/>
  <c r="T151" i="1"/>
  <c r="T150" i="1"/>
  <c r="L150" i="1"/>
  <c r="K150" i="1"/>
  <c r="J150" i="1"/>
  <c r="T149" i="1"/>
  <c r="L149" i="1"/>
  <c r="K149" i="1"/>
  <c r="J149" i="1"/>
  <c r="T148" i="1"/>
  <c r="L148" i="1"/>
  <c r="K148" i="1"/>
  <c r="J148" i="1"/>
  <c r="T147" i="1"/>
  <c r="L147" i="1"/>
  <c r="K147" i="1"/>
  <c r="J147" i="1"/>
  <c r="T146" i="1"/>
  <c r="T145" i="1"/>
  <c r="T144" i="1"/>
  <c r="T143" i="1"/>
  <c r="L143" i="1"/>
  <c r="K143" i="1"/>
  <c r="J143" i="1"/>
  <c r="T142" i="1"/>
  <c r="T141" i="1"/>
  <c r="T140" i="1"/>
  <c r="T139" i="1"/>
  <c r="T138" i="1"/>
  <c r="T137" i="1"/>
  <c r="L137" i="1"/>
  <c r="K137" i="1"/>
  <c r="T136" i="1"/>
  <c r="L136" i="1"/>
  <c r="K136" i="1"/>
  <c r="J136" i="1"/>
  <c r="T135" i="1"/>
  <c r="L135" i="1"/>
  <c r="K135" i="1"/>
  <c r="J135" i="1"/>
  <c r="T134" i="1"/>
  <c r="L134" i="1"/>
  <c r="K134" i="1"/>
  <c r="J134" i="1"/>
  <c r="T133" i="1"/>
  <c r="L133" i="1"/>
  <c r="K133" i="1"/>
  <c r="J133" i="1"/>
  <c r="T132" i="1"/>
  <c r="T131" i="1"/>
  <c r="T130" i="1"/>
  <c r="L130" i="1"/>
  <c r="K130" i="1"/>
  <c r="J130" i="1"/>
  <c r="T129" i="1"/>
  <c r="L129" i="1"/>
  <c r="K129" i="1"/>
  <c r="J129" i="1"/>
  <c r="T128" i="1"/>
  <c r="L128" i="1"/>
  <c r="K128" i="1"/>
  <c r="J128" i="1"/>
  <c r="T127" i="1"/>
  <c r="T126" i="1"/>
  <c r="L126" i="1"/>
  <c r="K126" i="1"/>
  <c r="J126" i="1"/>
  <c r="T125" i="1"/>
  <c r="L125" i="1"/>
  <c r="K125" i="1"/>
  <c r="J125" i="1"/>
  <c r="T124" i="1"/>
  <c r="L124" i="1"/>
  <c r="K124" i="1"/>
  <c r="J124" i="1"/>
  <c r="T123" i="1"/>
  <c r="L123" i="1"/>
  <c r="K123" i="1"/>
  <c r="J123" i="1"/>
  <c r="T122" i="1"/>
  <c r="L122" i="1"/>
  <c r="K122" i="1"/>
  <c r="J122" i="1"/>
  <c r="T121" i="1"/>
  <c r="T120" i="1"/>
  <c r="L120" i="1"/>
  <c r="K120" i="1"/>
  <c r="J120" i="1"/>
  <c r="T119" i="1"/>
  <c r="L119" i="1"/>
  <c r="K119" i="1"/>
  <c r="J119" i="1"/>
  <c r="T118" i="1"/>
  <c r="L118" i="1"/>
  <c r="K118" i="1"/>
  <c r="J118" i="1"/>
  <c r="T117" i="1"/>
  <c r="L117" i="1"/>
  <c r="K117" i="1"/>
  <c r="J117" i="1"/>
  <c r="T116" i="1"/>
  <c r="L116" i="1"/>
  <c r="K116" i="1"/>
  <c r="J116" i="1"/>
  <c r="T115" i="1"/>
  <c r="L115" i="1"/>
  <c r="K115" i="1"/>
  <c r="J115" i="1"/>
  <c r="T114" i="1"/>
  <c r="L114" i="1"/>
  <c r="K114" i="1"/>
  <c r="J114" i="1"/>
  <c r="T113" i="1"/>
  <c r="L113" i="1"/>
  <c r="K113" i="1"/>
  <c r="J113" i="1"/>
  <c r="T112" i="1"/>
  <c r="L112" i="1"/>
  <c r="K112" i="1"/>
  <c r="J112" i="1"/>
  <c r="T111" i="1"/>
  <c r="L111" i="1"/>
  <c r="K111" i="1"/>
  <c r="J111" i="1"/>
  <c r="T110" i="1"/>
  <c r="L110" i="1"/>
  <c r="K110" i="1"/>
  <c r="J110" i="1"/>
  <c r="T109" i="1"/>
  <c r="L109" i="1"/>
  <c r="K109" i="1"/>
  <c r="J109" i="1"/>
  <c r="T108" i="1"/>
  <c r="T107" i="1"/>
  <c r="L107" i="1"/>
  <c r="K107" i="1"/>
  <c r="J107" i="1"/>
  <c r="T106" i="1"/>
  <c r="T105" i="1"/>
  <c r="T104" i="1"/>
  <c r="T103" i="1"/>
  <c r="L103" i="1"/>
  <c r="K103" i="1"/>
  <c r="J103" i="1"/>
  <c r="T102" i="1"/>
  <c r="L102" i="1"/>
  <c r="K102" i="1"/>
  <c r="J102" i="1"/>
  <c r="T101" i="1"/>
  <c r="T100" i="1"/>
  <c r="T99" i="1"/>
  <c r="L99" i="1"/>
  <c r="K99" i="1"/>
  <c r="J99" i="1"/>
  <c r="T98" i="1"/>
  <c r="L98" i="1"/>
  <c r="K98" i="1"/>
  <c r="J98" i="1"/>
  <c r="T97" i="1"/>
  <c r="L97" i="1"/>
  <c r="K97" i="1"/>
  <c r="J97" i="1"/>
  <c r="T96" i="1"/>
  <c r="L96" i="1"/>
  <c r="K96" i="1"/>
  <c r="J96" i="1"/>
  <c r="T95" i="1"/>
  <c r="L95" i="1"/>
  <c r="K95" i="1"/>
  <c r="J95" i="1"/>
  <c r="T94" i="1"/>
  <c r="T93" i="1"/>
  <c r="L93" i="1"/>
  <c r="K93" i="1"/>
  <c r="J93" i="1"/>
  <c r="T92" i="1"/>
  <c r="T91" i="1"/>
  <c r="L91" i="1"/>
  <c r="K91" i="1"/>
  <c r="J91" i="1"/>
  <c r="T90" i="1"/>
  <c r="T89" i="1"/>
  <c r="L89" i="1"/>
  <c r="K89" i="1"/>
  <c r="J89" i="1"/>
  <c r="T88" i="1"/>
  <c r="L88" i="1"/>
  <c r="K88" i="1"/>
  <c r="J88" i="1"/>
  <c r="T87" i="1"/>
  <c r="T86" i="1"/>
  <c r="T85" i="1"/>
  <c r="T84" i="1"/>
  <c r="T83" i="1"/>
  <c r="L83" i="1"/>
  <c r="K83" i="1"/>
  <c r="J83" i="1"/>
  <c r="T82" i="1"/>
  <c r="L82" i="1"/>
  <c r="K82" i="1"/>
  <c r="J82" i="1"/>
  <c r="T81" i="1"/>
  <c r="L81" i="1"/>
  <c r="K81" i="1"/>
  <c r="J81" i="1"/>
  <c r="T80" i="1"/>
  <c r="T79" i="1"/>
  <c r="T78" i="1"/>
  <c r="T77" i="1"/>
  <c r="T76" i="1"/>
  <c r="T75" i="1"/>
  <c r="T74" i="1"/>
  <c r="T73" i="1"/>
  <c r="L73" i="1"/>
  <c r="K73" i="1"/>
  <c r="J73" i="1"/>
  <c r="T72" i="1"/>
  <c r="L72" i="1"/>
  <c r="K72" i="1"/>
  <c r="J72" i="1"/>
  <c r="T71" i="1"/>
  <c r="T70" i="1"/>
  <c r="L70" i="1"/>
  <c r="K70" i="1"/>
  <c r="J70" i="1"/>
  <c r="T69" i="1"/>
  <c r="L69" i="1"/>
  <c r="K69" i="1"/>
  <c r="J69" i="1"/>
  <c r="T68" i="1"/>
  <c r="L68" i="1"/>
  <c r="K68" i="1"/>
  <c r="J68" i="1"/>
  <c r="T67" i="1"/>
  <c r="L67" i="1"/>
  <c r="K67" i="1"/>
  <c r="J67" i="1"/>
  <c r="T66" i="1"/>
  <c r="T65" i="1"/>
  <c r="L65" i="1"/>
  <c r="K65" i="1"/>
  <c r="J65" i="1"/>
  <c r="T64" i="1"/>
  <c r="T63" i="1"/>
  <c r="T62" i="1"/>
  <c r="L62" i="1"/>
  <c r="K62" i="1"/>
  <c r="J62" i="1"/>
  <c r="T61" i="1"/>
  <c r="T60" i="1"/>
  <c r="L60" i="1"/>
  <c r="K60" i="1"/>
  <c r="P60" i="1" s="1"/>
  <c r="J60" i="1"/>
  <c r="O60" i="1" s="1"/>
  <c r="T59" i="1"/>
  <c r="T58" i="1"/>
  <c r="L58" i="1"/>
  <c r="K58" i="1"/>
  <c r="J58" i="1"/>
  <c r="T57" i="1"/>
  <c r="L57" i="1"/>
  <c r="K57" i="1"/>
  <c r="J57" i="1"/>
  <c r="T56" i="1"/>
  <c r="L56" i="1"/>
  <c r="K56" i="1"/>
  <c r="J56" i="1"/>
  <c r="T55" i="1"/>
  <c r="L55" i="1"/>
  <c r="K55" i="1"/>
  <c r="J55" i="1"/>
  <c r="T54" i="1"/>
  <c r="T53" i="1"/>
  <c r="L53" i="1"/>
  <c r="K53" i="1"/>
  <c r="J53" i="1"/>
  <c r="T52" i="1"/>
  <c r="L52" i="1"/>
  <c r="K52" i="1"/>
  <c r="J52" i="1"/>
  <c r="T51" i="1"/>
  <c r="T50" i="1"/>
  <c r="T49" i="1"/>
  <c r="T48" i="1"/>
  <c r="L48" i="1"/>
  <c r="K48" i="1"/>
  <c r="J48" i="1"/>
  <c r="T47" i="1"/>
  <c r="L47" i="1"/>
  <c r="K47" i="1"/>
  <c r="J47" i="1"/>
  <c r="T46" i="1"/>
  <c r="L46" i="1"/>
  <c r="K46" i="1"/>
  <c r="J46" i="1"/>
  <c r="T45" i="1"/>
  <c r="T44" i="1"/>
  <c r="L44" i="1"/>
  <c r="K44" i="1"/>
  <c r="J44" i="1"/>
  <c r="T43" i="1"/>
  <c r="L43" i="1"/>
  <c r="K43" i="1"/>
  <c r="J43" i="1"/>
  <c r="T42" i="1"/>
  <c r="L42" i="1"/>
  <c r="K42" i="1"/>
  <c r="J42" i="1"/>
  <c r="T41" i="1"/>
  <c r="L41" i="1"/>
  <c r="K41" i="1"/>
  <c r="J41" i="1"/>
  <c r="T40" i="1"/>
  <c r="K40" i="1"/>
  <c r="J40" i="1"/>
  <c r="T39" i="1"/>
  <c r="L39" i="1"/>
  <c r="K39" i="1"/>
  <c r="J39" i="1"/>
  <c r="T38" i="1"/>
  <c r="L38" i="1"/>
  <c r="K38" i="1"/>
  <c r="J38" i="1"/>
  <c r="T37" i="1"/>
  <c r="L37" i="1"/>
  <c r="K37" i="1"/>
  <c r="J37" i="1"/>
  <c r="T36" i="1"/>
  <c r="L36" i="1"/>
  <c r="K36" i="1"/>
  <c r="J36" i="1"/>
  <c r="T35" i="1"/>
  <c r="T34" i="1"/>
  <c r="L34" i="1"/>
  <c r="K34" i="1"/>
  <c r="J34" i="1"/>
  <c r="T33" i="1"/>
  <c r="L33" i="1"/>
  <c r="K33" i="1"/>
  <c r="J33" i="1"/>
  <c r="T32" i="1"/>
  <c r="T31" i="1"/>
  <c r="L31" i="1"/>
  <c r="K31" i="1"/>
  <c r="J31" i="1"/>
  <c r="T30" i="1"/>
  <c r="L30" i="1"/>
  <c r="K30" i="1"/>
  <c r="J30" i="1"/>
  <c r="T29" i="1"/>
  <c r="L29" i="1"/>
  <c r="K29" i="1"/>
  <c r="J29" i="1"/>
  <c r="T28" i="1"/>
  <c r="T27" i="1"/>
  <c r="L27" i="1"/>
  <c r="K27" i="1"/>
  <c r="J27" i="1"/>
  <c r="T26" i="1"/>
  <c r="L26" i="1"/>
  <c r="K26" i="1"/>
  <c r="J26" i="1"/>
  <c r="T25" i="1"/>
  <c r="L25" i="1"/>
  <c r="K25" i="1"/>
  <c r="J25" i="1"/>
  <c r="T24" i="1"/>
  <c r="L24" i="1"/>
  <c r="K24" i="1"/>
  <c r="J24" i="1"/>
  <c r="T22" i="1"/>
  <c r="T21" i="1"/>
  <c r="L21" i="1"/>
  <c r="K21" i="1"/>
  <c r="J21" i="1"/>
  <c r="T20" i="1"/>
  <c r="L20" i="1"/>
  <c r="K20" i="1"/>
  <c r="J20" i="1"/>
  <c r="T19" i="1"/>
  <c r="T18" i="1"/>
  <c r="T17" i="1"/>
  <c r="T16" i="1"/>
  <c r="T15" i="1"/>
  <c r="T14" i="1"/>
  <c r="L14" i="1"/>
  <c r="K14" i="1"/>
  <c r="J14" i="1"/>
  <c r="T13" i="1"/>
  <c r="L13" i="1"/>
  <c r="K13" i="1"/>
  <c r="J13" i="1"/>
  <c r="T12" i="1"/>
  <c r="L12" i="1"/>
  <c r="K12" i="1"/>
  <c r="J12" i="1"/>
  <c r="T11" i="1"/>
  <c r="K11" i="1"/>
  <c r="J11" i="1"/>
  <c r="O11" i="1" s="1"/>
  <c r="T10" i="1"/>
  <c r="L10" i="1"/>
  <c r="K10" i="1"/>
  <c r="J10" i="1"/>
  <c r="O10" i="1" s="1"/>
  <c r="B7" i="1"/>
  <c r="O85" i="1"/>
  <c r="I1" i="1"/>
  <c r="H1" i="1"/>
  <c r="G1" i="1"/>
  <c r="E1" i="1"/>
  <c r="D1" i="1"/>
  <c r="C1" i="1"/>
  <c r="Q260" i="1" l="1"/>
  <c r="S260" i="1" s="1"/>
  <c r="L1" i="1"/>
  <c r="J1" i="1"/>
  <c r="K1" i="1"/>
  <c r="P11" i="1"/>
  <c r="O12" i="1"/>
  <c r="P13" i="1"/>
  <c r="O14" i="1"/>
  <c r="O16" i="1"/>
  <c r="P20" i="1"/>
  <c r="O21" i="1"/>
  <c r="O24" i="1"/>
  <c r="P25" i="1"/>
  <c r="O26" i="1"/>
  <c r="P27" i="1"/>
  <c r="O29" i="1"/>
  <c r="P30" i="1"/>
  <c r="O31" i="1"/>
  <c r="P33" i="1"/>
  <c r="O34" i="1"/>
  <c r="O36" i="1"/>
  <c r="P37" i="1"/>
  <c r="O38" i="1"/>
  <c r="P39" i="1"/>
  <c r="O41" i="1"/>
  <c r="P42" i="1"/>
  <c r="O43" i="1"/>
  <c r="P44" i="1"/>
  <c r="O46" i="1"/>
  <c r="P47" i="1"/>
  <c r="O48" i="1"/>
  <c r="P52" i="1"/>
  <c r="O53" i="1"/>
  <c r="P55" i="1"/>
  <c r="O56" i="1"/>
  <c r="P57" i="1"/>
  <c r="O58" i="1"/>
  <c r="O62" i="1"/>
  <c r="O65" i="1"/>
  <c r="P67" i="1"/>
  <c r="O68" i="1"/>
  <c r="P69" i="1"/>
  <c r="O70" i="1"/>
  <c r="P72" i="1"/>
  <c r="O73" i="1"/>
  <c r="O81" i="1"/>
  <c r="P82" i="1"/>
  <c r="O83" i="1"/>
  <c r="O88" i="1"/>
  <c r="P89" i="1"/>
  <c r="O91" i="1"/>
  <c r="P93" i="1"/>
  <c r="P99" i="1"/>
  <c r="P10" i="1"/>
  <c r="P12" i="1"/>
  <c r="O13" i="1"/>
  <c r="P14" i="1"/>
  <c r="P16" i="1"/>
  <c r="O20" i="1"/>
  <c r="P21" i="1"/>
  <c r="P24" i="1"/>
  <c r="O25" i="1"/>
  <c r="P26" i="1"/>
  <c r="O27" i="1"/>
  <c r="P29" i="1"/>
  <c r="O30" i="1"/>
  <c r="P31" i="1"/>
  <c r="O33" i="1"/>
  <c r="P34" i="1"/>
  <c r="P36" i="1"/>
  <c r="O37" i="1"/>
  <c r="P38" i="1"/>
  <c r="O39" i="1"/>
  <c r="P41" i="1"/>
  <c r="O42" i="1"/>
  <c r="P43" i="1"/>
  <c r="O44" i="1"/>
  <c r="P46" i="1"/>
  <c r="O47" i="1"/>
  <c r="P48" i="1"/>
  <c r="O52" i="1"/>
  <c r="P53" i="1"/>
  <c r="O55" i="1"/>
  <c r="P56" i="1"/>
  <c r="O57" i="1"/>
  <c r="P58" i="1"/>
  <c r="P62" i="1"/>
  <c r="P65" i="1"/>
  <c r="O67" i="1"/>
  <c r="P68" i="1"/>
  <c r="O69" i="1"/>
  <c r="P70" i="1"/>
  <c r="O72" i="1"/>
  <c r="P73" i="1"/>
  <c r="P81" i="1"/>
  <c r="O82" i="1"/>
  <c r="P83" i="1"/>
  <c r="P88" i="1"/>
  <c r="O89" i="1"/>
  <c r="P91" i="1"/>
  <c r="O93" i="1"/>
  <c r="O95" i="1"/>
  <c r="P96" i="1"/>
  <c r="O97" i="1"/>
  <c r="P268" i="1"/>
  <c r="Q268" i="1" s="1"/>
  <c r="P256" i="1"/>
  <c r="P253" i="1"/>
  <c r="Q253" i="1" s="1"/>
  <c r="P247" i="1"/>
  <c r="Q247" i="1" s="1"/>
  <c r="P233" i="1"/>
  <c r="P232" i="1"/>
  <c r="P225" i="1"/>
  <c r="P218" i="1"/>
  <c r="P217" i="1"/>
  <c r="Q217" i="1" s="1"/>
  <c r="P205" i="1"/>
  <c r="Q205" i="1" s="1"/>
  <c r="P203" i="1"/>
  <c r="P202" i="1"/>
  <c r="P197" i="1"/>
  <c r="P195" i="1"/>
  <c r="P194" i="1"/>
  <c r="Q194" i="1" s="1"/>
  <c r="P192" i="1"/>
  <c r="P278" i="1"/>
  <c r="P271" i="1"/>
  <c r="P269" i="1"/>
  <c r="Q269" i="1" s="1"/>
  <c r="P267" i="1"/>
  <c r="P266" i="1"/>
  <c r="P265" i="1"/>
  <c r="P264" i="1"/>
  <c r="P262" i="1"/>
  <c r="P258" i="1"/>
  <c r="P254" i="1"/>
  <c r="P252" i="1"/>
  <c r="P251" i="1"/>
  <c r="P249" i="1"/>
  <c r="P248" i="1"/>
  <c r="Q248" i="1" s="1"/>
  <c r="P246" i="1"/>
  <c r="P245" i="1"/>
  <c r="P244" i="1"/>
  <c r="Q244" i="1" s="1"/>
  <c r="P242" i="1"/>
  <c r="Q242" i="1" s="1"/>
  <c r="P238" i="1"/>
  <c r="P236" i="1"/>
  <c r="P234" i="1"/>
  <c r="Q234" i="1" s="1"/>
  <c r="P228" i="1"/>
  <c r="P221" i="1"/>
  <c r="P220" i="1"/>
  <c r="P219" i="1"/>
  <c r="Q219" i="1" s="1"/>
  <c r="P206" i="1"/>
  <c r="Q206" i="1" s="1"/>
  <c r="P200" i="1"/>
  <c r="P198" i="1"/>
  <c r="Q198" i="1" s="1"/>
  <c r="P191" i="1"/>
  <c r="Q191" i="1" s="1"/>
  <c r="P178" i="1"/>
  <c r="Q178" i="1" s="1"/>
  <c r="P163" i="1"/>
  <c r="P162" i="1"/>
  <c r="P161" i="1"/>
  <c r="Q161" i="1" s="1"/>
  <c r="P190" i="1"/>
  <c r="P189" i="1"/>
  <c r="P187" i="1"/>
  <c r="P184" i="1"/>
  <c r="P183" i="1"/>
  <c r="Q183" i="1" s="1"/>
  <c r="P181" i="1"/>
  <c r="Q181" i="1" s="1"/>
  <c r="P179" i="1"/>
  <c r="Q179" i="1" s="1"/>
  <c r="P177" i="1"/>
  <c r="P175" i="1"/>
  <c r="P171" i="1"/>
  <c r="P168" i="1"/>
  <c r="P166" i="1"/>
  <c r="Q166" i="1" s="1"/>
  <c r="P164" i="1"/>
  <c r="Q164" i="1" s="1"/>
  <c r="P117" i="1"/>
  <c r="O22" i="1"/>
  <c r="P28" i="1"/>
  <c r="Q28" i="1" s="1"/>
  <c r="P32" i="1"/>
  <c r="Q32" i="1" s="1"/>
  <c r="P54" i="1"/>
  <c r="O61" i="1"/>
  <c r="P64" i="1"/>
  <c r="Q64" i="1" s="1"/>
  <c r="P66" i="1"/>
  <c r="Q66" i="1" s="1"/>
  <c r="P71" i="1"/>
  <c r="P74" i="1"/>
  <c r="P75" i="1"/>
  <c r="P87" i="1"/>
  <c r="P92" i="1"/>
  <c r="P102" i="1"/>
  <c r="O103" i="1"/>
  <c r="O107" i="1"/>
  <c r="O109" i="1"/>
  <c r="P110" i="1"/>
  <c r="P112" i="1"/>
  <c r="O113" i="1"/>
  <c r="P114" i="1"/>
  <c r="O115" i="1"/>
  <c r="P116" i="1"/>
  <c r="O117" i="1"/>
  <c r="P118" i="1"/>
  <c r="O119" i="1"/>
  <c r="P120" i="1"/>
  <c r="O122" i="1"/>
  <c r="P123" i="1"/>
  <c r="O124" i="1"/>
  <c r="P125" i="1"/>
  <c r="O126" i="1"/>
  <c r="P128" i="1"/>
  <c r="O129" i="1"/>
  <c r="P130" i="1"/>
  <c r="P134" i="1"/>
  <c r="O135" i="1"/>
  <c r="P136" i="1"/>
  <c r="O137" i="1"/>
  <c r="P143" i="1"/>
  <c r="P147" i="1"/>
  <c r="O148" i="1"/>
  <c r="P149" i="1"/>
  <c r="O150" i="1"/>
  <c r="P157" i="1"/>
  <c r="O158" i="1"/>
  <c r="P159" i="1"/>
  <c r="O160" i="1"/>
  <c r="P165" i="1"/>
  <c r="O167" i="1"/>
  <c r="O169" i="1"/>
  <c r="P170" i="1"/>
  <c r="O172" i="1"/>
  <c r="P182" i="1"/>
  <c r="O267" i="1"/>
  <c r="O266" i="1"/>
  <c r="O265" i="1"/>
  <c r="O258" i="1"/>
  <c r="O252" i="1"/>
  <c r="O249" i="1"/>
  <c r="O246" i="1"/>
  <c r="O245" i="1"/>
  <c r="O221" i="1"/>
  <c r="O220" i="1"/>
  <c r="O193" i="1"/>
  <c r="O272" i="1"/>
  <c r="O259" i="1"/>
  <c r="O256" i="1"/>
  <c r="O255" i="1"/>
  <c r="O250" i="1"/>
  <c r="O237" i="1"/>
  <c r="O235" i="1"/>
  <c r="O233" i="1"/>
  <c r="O232" i="1"/>
  <c r="O231" i="1"/>
  <c r="O225" i="1"/>
  <c r="O218" i="1"/>
  <c r="O203" i="1"/>
  <c r="O202" i="1"/>
  <c r="O201" i="1"/>
  <c r="O199" i="1"/>
  <c r="O195" i="1"/>
  <c r="O190" i="1"/>
  <c r="O188" i="1"/>
  <c r="O184" i="1"/>
  <c r="O171" i="1"/>
  <c r="O182" i="1"/>
  <c r="O180" i="1"/>
  <c r="O163" i="1"/>
  <c r="O162" i="1"/>
  <c r="P22" i="1"/>
  <c r="P61" i="1"/>
  <c r="O71" i="1"/>
  <c r="O74" i="1"/>
  <c r="O75" i="1"/>
  <c r="P85" i="1"/>
  <c r="Q85" i="1" s="1"/>
  <c r="O87" i="1"/>
  <c r="P90" i="1"/>
  <c r="Q90" i="1" s="1"/>
  <c r="O92" i="1"/>
  <c r="P95" i="1"/>
  <c r="O96" i="1"/>
  <c r="P97" i="1"/>
  <c r="O99" i="1"/>
  <c r="O102" i="1"/>
  <c r="P103" i="1"/>
  <c r="P107" i="1"/>
  <c r="P109" i="1"/>
  <c r="O110" i="1"/>
  <c r="O112" i="1"/>
  <c r="P113" i="1"/>
  <c r="O114" i="1"/>
  <c r="P115" i="1"/>
  <c r="O116" i="1"/>
  <c r="O118" i="1"/>
  <c r="P119" i="1"/>
  <c r="O120" i="1"/>
  <c r="P122" i="1"/>
  <c r="O123" i="1"/>
  <c r="P124" i="1"/>
  <c r="O125" i="1"/>
  <c r="P126" i="1"/>
  <c r="O128" i="1"/>
  <c r="P129" i="1"/>
  <c r="O130" i="1"/>
  <c r="O134" i="1"/>
  <c r="P135" i="1"/>
  <c r="O136" i="1"/>
  <c r="P137" i="1"/>
  <c r="O143" i="1"/>
  <c r="O147" i="1"/>
  <c r="P148" i="1"/>
  <c r="O149" i="1"/>
  <c r="P150" i="1"/>
  <c r="O157" i="1"/>
  <c r="P158" i="1"/>
  <c r="O159" i="1"/>
  <c r="P160" i="1"/>
  <c r="O165" i="1"/>
  <c r="P167" i="1"/>
  <c r="O168" i="1"/>
  <c r="P169" i="1"/>
  <c r="O170" i="1"/>
  <c r="P172" i="1"/>
  <c r="O175" i="1"/>
  <c r="O177" i="1"/>
  <c r="P180" i="1"/>
  <c r="O187" i="1"/>
  <c r="P188" i="1"/>
  <c r="O189" i="1"/>
  <c r="O192" i="1"/>
  <c r="P193" i="1"/>
  <c r="O197" i="1"/>
  <c r="P199" i="1"/>
  <c r="O200" i="1"/>
  <c r="P201" i="1"/>
  <c r="O209" i="1"/>
  <c r="O213" i="1"/>
  <c r="P214" i="1"/>
  <c r="P216" i="1"/>
  <c r="O222" i="1"/>
  <c r="O226" i="1"/>
  <c r="O228" i="1"/>
  <c r="P231" i="1"/>
  <c r="P250" i="1"/>
  <c r="O251" i="1"/>
  <c r="P259" i="1"/>
  <c r="O262" i="1"/>
  <c r="O264" i="1"/>
  <c r="O271" i="1"/>
  <c r="P272" i="1"/>
  <c r="P209" i="1"/>
  <c r="P213" i="1"/>
  <c r="O214" i="1"/>
  <c r="O216" i="1"/>
  <c r="P222" i="1"/>
  <c r="P226" i="1"/>
  <c r="P235" i="1"/>
  <c r="O236" i="1"/>
  <c r="P237" i="1"/>
  <c r="O238" i="1"/>
  <c r="O254" i="1"/>
  <c r="P255" i="1"/>
  <c r="O278" i="1"/>
  <c r="Q214" i="1" l="1"/>
  <c r="Q264" i="1"/>
  <c r="Q162" i="1"/>
  <c r="Q265" i="1"/>
  <c r="Q216" i="1"/>
  <c r="S216" i="1" s="1"/>
  <c r="Q123" i="1"/>
  <c r="Q118" i="1"/>
  <c r="S118" i="1" s="1"/>
  <c r="Q159" i="1"/>
  <c r="S159" i="1" s="1"/>
  <c r="Q149" i="1"/>
  <c r="Q163" i="1"/>
  <c r="Q87" i="1"/>
  <c r="Q266" i="1"/>
  <c r="Q251" i="1"/>
  <c r="S251" i="1" s="1"/>
  <c r="Q236" i="1"/>
  <c r="Q157" i="1"/>
  <c r="Q147" i="1"/>
  <c r="Q125" i="1"/>
  <c r="Q189" i="1"/>
  <c r="Q165" i="1"/>
  <c r="S165" i="1" s="1"/>
  <c r="Q130" i="1"/>
  <c r="S130" i="1" s="1"/>
  <c r="Q134" i="1"/>
  <c r="S134" i="1" s="1"/>
  <c r="Q128" i="1"/>
  <c r="Q143" i="1"/>
  <c r="Q136" i="1"/>
  <c r="S136" i="1" s="1"/>
  <c r="Q190" i="1"/>
  <c r="Q252" i="1"/>
  <c r="S252" i="1" s="1"/>
  <c r="Q267" i="1"/>
  <c r="Q228" i="1"/>
  <c r="Q197" i="1"/>
  <c r="S197" i="1" s="1"/>
  <c r="Q278" i="1"/>
  <c r="Q262" i="1"/>
  <c r="S262" i="1" s="1"/>
  <c r="Q114" i="1"/>
  <c r="Q110" i="1"/>
  <c r="S110" i="1" s="1"/>
  <c r="Q233" i="1"/>
  <c r="Q37" i="1"/>
  <c r="Q238" i="1"/>
  <c r="S238" i="1" s="1"/>
  <c r="Q175" i="1"/>
  <c r="S175" i="1" s="1"/>
  <c r="Q246" i="1"/>
  <c r="Q120" i="1"/>
  <c r="Q41" i="1"/>
  <c r="S41" i="1" s="1"/>
  <c r="Q97" i="1"/>
  <c r="Q95" i="1"/>
  <c r="Q10" i="1"/>
  <c r="S10" i="1" s="1"/>
  <c r="Q187" i="1"/>
  <c r="Q116" i="1"/>
  <c r="Q112" i="1"/>
  <c r="S112" i="1" s="1"/>
  <c r="Q102" i="1"/>
  <c r="Q74" i="1"/>
  <c r="Q171" i="1"/>
  <c r="S171" i="1" s="1"/>
  <c r="Q195" i="1"/>
  <c r="Q203" i="1"/>
  <c r="Q245" i="1"/>
  <c r="Q258" i="1"/>
  <c r="Q117" i="1"/>
  <c r="Q81" i="1"/>
  <c r="Q65" i="1"/>
  <c r="Q53" i="1"/>
  <c r="S53" i="1" s="1"/>
  <c r="Q20" i="1"/>
  <c r="Q91" i="1"/>
  <c r="Q83" i="1"/>
  <c r="Q73" i="1"/>
  <c r="Q68" i="1"/>
  <c r="S68" i="1" s="1"/>
  <c r="Q62" i="1"/>
  <c r="S62" i="1" s="1"/>
  <c r="Q56" i="1"/>
  <c r="Q48" i="1"/>
  <c r="Q43" i="1"/>
  <c r="Q29" i="1"/>
  <c r="Q11" i="1"/>
  <c r="Q271" i="1"/>
  <c r="Q182" i="1"/>
  <c r="Q225" i="1"/>
  <c r="Q220" i="1"/>
  <c r="Q249" i="1"/>
  <c r="Q88" i="1"/>
  <c r="S88" i="1" s="1"/>
  <c r="Q70" i="1"/>
  <c r="S70" i="1" s="1"/>
  <c r="Q58" i="1"/>
  <c r="Q46" i="1"/>
  <c r="Q31" i="1"/>
  <c r="Q26" i="1"/>
  <c r="Q13" i="1"/>
  <c r="Q254" i="1"/>
  <c r="Q200" i="1"/>
  <c r="Q192" i="1"/>
  <c r="Q177" i="1"/>
  <c r="S177" i="1" s="1"/>
  <c r="Q170" i="1"/>
  <c r="S170" i="1" s="1"/>
  <c r="Q168" i="1"/>
  <c r="S168" i="1" s="1"/>
  <c r="Q99" i="1"/>
  <c r="Q96" i="1"/>
  <c r="Q92" i="1"/>
  <c r="Q75" i="1"/>
  <c r="Q71" i="1"/>
  <c r="S71" i="1" s="1"/>
  <c r="Q184" i="1"/>
  <c r="Q202" i="1"/>
  <c r="Q218" i="1"/>
  <c r="Q232" i="1"/>
  <c r="S232" i="1" s="1"/>
  <c r="Q256" i="1"/>
  <c r="Q221" i="1"/>
  <c r="Q93" i="1"/>
  <c r="Q89" i="1"/>
  <c r="Q82" i="1"/>
  <c r="Q72" i="1"/>
  <c r="S72" i="1" s="1"/>
  <c r="Q69" i="1"/>
  <c r="Q67" i="1"/>
  <c r="Q60" i="1"/>
  <c r="S60" i="1" s="1"/>
  <c r="Q57" i="1"/>
  <c r="Q55" i="1"/>
  <c r="S55" i="1" s="1"/>
  <c r="Q52" i="1"/>
  <c r="Q47" i="1"/>
  <c r="Q44" i="1"/>
  <c r="Q42" i="1"/>
  <c r="S42" i="1" s="1"/>
  <c r="Q39" i="1"/>
  <c r="Q33" i="1"/>
  <c r="S33" i="1" s="1"/>
  <c r="Q30" i="1"/>
  <c r="Q27" i="1"/>
  <c r="Q25" i="1"/>
  <c r="P1" i="1"/>
  <c r="Q21" i="1"/>
  <c r="S21" i="1" s="1"/>
  <c r="Q16" i="1"/>
  <c r="Q14" i="1"/>
  <c r="S14" i="1" s="1"/>
  <c r="Q12" i="1"/>
  <c r="S12" i="1" s="1"/>
  <c r="Q38" i="1"/>
  <c r="Q36" i="1"/>
  <c r="S36" i="1" s="1"/>
  <c r="Q34" i="1"/>
  <c r="S34" i="1" s="1"/>
  <c r="Q24" i="1"/>
  <c r="Q226" i="1"/>
  <c r="Q222" i="1"/>
  <c r="S222" i="1" s="1"/>
  <c r="Q213" i="1"/>
  <c r="Q209" i="1"/>
  <c r="Q180" i="1"/>
  <c r="Q199" i="1"/>
  <c r="Q235" i="1"/>
  <c r="Q250" i="1"/>
  <c r="Q193" i="1"/>
  <c r="Q172" i="1"/>
  <c r="S172" i="1" s="1"/>
  <c r="Q169" i="1"/>
  <c r="Q137" i="1"/>
  <c r="Q135" i="1"/>
  <c r="Q61" i="1"/>
  <c r="S146" i="1"/>
  <c r="S78" i="1"/>
  <c r="Q188" i="1"/>
  <c r="Q201" i="1"/>
  <c r="Q231" i="1"/>
  <c r="Q237" i="1"/>
  <c r="Q255" i="1"/>
  <c r="Q259" i="1"/>
  <c r="Q272" i="1"/>
  <c r="S272" i="1" s="1"/>
  <c r="Q167" i="1"/>
  <c r="Q160" i="1"/>
  <c r="S160" i="1" s="1"/>
  <c r="Q158" i="1"/>
  <c r="Q150" i="1"/>
  <c r="Q148" i="1"/>
  <c r="S148" i="1" s="1"/>
  <c r="Q129" i="1"/>
  <c r="S129" i="1" s="1"/>
  <c r="Q126" i="1"/>
  <c r="Q124" i="1"/>
  <c r="Q122" i="1"/>
  <c r="S122" i="1" s="1"/>
  <c r="Q119" i="1"/>
  <c r="S119" i="1" s="1"/>
  <c r="Q115" i="1"/>
  <c r="S115" i="1" s="1"/>
  <c r="Q113" i="1"/>
  <c r="Q109" i="1"/>
  <c r="Q107" i="1"/>
  <c r="Q103" i="1"/>
  <c r="Q22" i="1"/>
  <c r="O1" i="1"/>
  <c r="S80" i="1"/>
  <c r="S50" i="1"/>
  <c r="S178" i="1"/>
  <c r="S242" i="1"/>
  <c r="S142" i="1"/>
  <c r="S268" i="1"/>
  <c r="S196" i="1"/>
  <c r="S145" i="1"/>
  <c r="S90" i="1"/>
  <c r="S17" i="1"/>
  <c r="S126" i="1" l="1"/>
  <c r="S169" i="1"/>
  <c r="S237" i="1"/>
  <c r="S235" i="1"/>
  <c r="S107" i="1"/>
  <c r="Q1" i="1"/>
  <c r="S109" i="1"/>
  <c r="S180" i="1"/>
  <c r="S149" i="1"/>
  <c r="S233" i="1"/>
  <c r="S231" i="1"/>
  <c r="S250" i="1"/>
  <c r="S65" i="1"/>
  <c r="S163" i="1"/>
  <c r="S150" i="1"/>
  <c r="S39" i="1"/>
  <c r="S241" i="1"/>
  <c r="S22" i="1"/>
  <c r="S228" i="1"/>
  <c r="S234" i="1"/>
  <c r="S48" i="1"/>
  <c r="S201" i="1"/>
  <c r="S189" i="1"/>
  <c r="S266" i="1"/>
  <c r="S27" i="1"/>
  <c r="S117" i="1"/>
  <c r="S20" i="1"/>
  <c r="S161" i="1"/>
  <c r="S77" i="1"/>
  <c r="S267" i="1"/>
  <c r="S188" i="1"/>
  <c r="S143" i="1"/>
  <c r="S30" i="1"/>
  <c r="S147" i="1"/>
  <c r="S125" i="1"/>
  <c r="S96" i="1"/>
  <c r="S38" i="1"/>
  <c r="S106" i="1"/>
  <c r="S254" i="1"/>
  <c r="S24" i="1"/>
  <c r="S46" i="1"/>
  <c r="S208" i="1"/>
  <c r="S217" i="1"/>
  <c r="S194" i="1"/>
  <c r="S25" i="1"/>
  <c r="S98" i="1"/>
  <c r="S74" i="1"/>
  <c r="S93" i="1"/>
  <c r="S92" i="1"/>
  <c r="S213" i="1"/>
  <c r="S11" i="1"/>
  <c r="S131" i="1"/>
  <c r="S157" i="1"/>
  <c r="S18" i="1"/>
  <c r="S132" i="1"/>
  <c r="S137" i="1"/>
  <c r="S207" i="1"/>
  <c r="S182" i="1"/>
  <c r="S64" i="1"/>
  <c r="S44" i="1"/>
  <c r="S28" i="1"/>
  <c r="S245" i="1"/>
  <c r="S32" i="1"/>
  <c r="S84" i="1"/>
  <c r="S191" i="1"/>
  <c r="S278" i="1"/>
  <c r="S83" i="1"/>
  <c r="S97" i="1"/>
  <c r="S220" i="1"/>
  <c r="S269" i="1"/>
  <c r="S184" i="1"/>
  <c r="S121" i="1"/>
  <c r="S114" i="1"/>
  <c r="S247" i="1"/>
  <c r="S223" i="1"/>
  <c r="S124" i="1"/>
  <c r="S57" i="1"/>
  <c r="S47" i="1"/>
  <c r="S26" i="1"/>
  <c r="S204" i="1"/>
  <c r="S87" i="1"/>
  <c r="S37" i="1"/>
  <c r="S99" i="1"/>
  <c r="S200" i="1"/>
  <c r="S113" i="1"/>
  <c r="S102" i="1"/>
  <c r="S127" i="1"/>
  <c r="S151" i="1"/>
  <c r="S187" i="1"/>
  <c r="S193" i="1"/>
  <c r="S225" i="1"/>
  <c r="S244" i="1"/>
  <c r="S79" i="1"/>
  <c r="S133" i="1"/>
  <c r="S183" i="1"/>
  <c r="S49" i="1"/>
  <c r="U110" i="1" l="1"/>
  <c r="S179" i="1"/>
  <c r="S249" i="1"/>
  <c r="S153" i="1"/>
  <c r="S54" i="1"/>
  <c r="S85" i="1"/>
  <c r="S258" i="1"/>
  <c r="S139" i="1"/>
  <c r="S141" i="1"/>
  <c r="S162" i="1"/>
  <c r="S51" i="1"/>
  <c r="S205" i="1"/>
  <c r="S144" i="1"/>
  <c r="S59" i="1"/>
  <c r="S52" i="1"/>
  <c r="S271" i="1"/>
  <c r="S214" i="1"/>
  <c r="S256" i="1"/>
  <c r="S255" i="1"/>
  <c r="S120" i="1"/>
  <c r="S164" i="1"/>
  <c r="S181" i="1"/>
  <c r="S186" i="1"/>
  <c r="S198" i="1"/>
  <c r="S158" i="1"/>
  <c r="S56" i="1"/>
  <c r="S248" i="1"/>
  <c r="S19" i="1"/>
  <c r="S221" i="1"/>
  <c r="S73" i="1"/>
  <c r="S16" i="1"/>
  <c r="S123" i="1"/>
  <c r="S75" i="1"/>
  <c r="S236" i="1"/>
  <c r="S192" i="1"/>
  <c r="S29" i="1"/>
  <c r="S105" i="1"/>
  <c r="S219" i="1"/>
  <c r="S66" i="1"/>
  <c r="S203" i="1"/>
  <c r="S45" i="1"/>
  <c r="S190" i="1"/>
  <c r="S135" i="1"/>
  <c r="S209" i="1"/>
  <c r="S31" i="1"/>
  <c r="S264" i="1"/>
  <c r="S166" i="1"/>
  <c r="S275" i="1"/>
  <c r="S103" i="1"/>
  <c r="S259" i="1"/>
  <c r="S40" i="1"/>
  <c r="S226" i="1"/>
  <c r="S253" i="1"/>
  <c r="S95" i="1"/>
  <c r="S116" i="1"/>
  <c r="S58" i="1"/>
  <c r="S199" i="1"/>
  <c r="S89" i="1"/>
  <c r="S69" i="1"/>
  <c r="S218" i="1"/>
  <c r="S265" i="1"/>
  <c r="S13" i="1"/>
  <c r="S167" i="1"/>
  <c r="S128" i="1"/>
  <c r="S67" i="1"/>
  <c r="S91" i="1"/>
  <c r="S202" i="1"/>
  <c r="S246" i="1"/>
  <c r="S195" i="1"/>
  <c r="S206" i="1"/>
  <c r="S61" i="1"/>
  <c r="M1" i="1" l="1"/>
  <c r="S1" i="1" l="1"/>
  <c r="S63" i="1"/>
  <c r="S43" i="1"/>
  <c r="N43" i="1"/>
  <c r="N1" i="1"/>
</calcChain>
</file>

<file path=xl/sharedStrings.xml><?xml version="1.0" encoding="utf-8"?>
<sst xmlns="http://schemas.openxmlformats.org/spreadsheetml/2006/main" count="1015" uniqueCount="555">
  <si>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</si>
  <si>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</si>
  <si>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</si>
  <si>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</si>
  <si>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</si>
  <si>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</si>
  <si>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</si>
  <si>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</si>
  <si>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</si>
  <si>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</si>
  <si>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</si>
  <si>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</si>
  <si>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</si>
  <si>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</si>
  <si>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</si>
  <si>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</si>
  <si>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</si>
  <si>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</si>
  <si>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</si>
  <si>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</si>
  <si>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</si>
  <si>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</si>
  <si>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</si>
  <si>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</si>
  <si>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</si>
  <si>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</si>
  <si>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</si>
  <si>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</si>
  <si>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</si>
  <si>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</si>
  <si>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</si>
  <si>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</si>
  <si>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</si>
  <si>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</si>
  <si>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</si>
  <si>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</si>
  <si>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</si>
  <si>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</si>
  <si>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</si>
  <si>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</si>
  <si>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</si>
  <si>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</si>
  <si>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</si>
  <si>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</si>
  <si>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</si>
  <si>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</si>
  <si>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</si>
  <si>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</si>
  <si>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</si>
  <si>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</si>
  <si>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</si>
  <si>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</si>
  <si>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</si>
  <si>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</si>
  <si>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</si>
  <si>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</si>
  <si>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</si>
  <si>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</si>
  <si>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</si>
  <si>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</si>
  <si>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</si>
  <si>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</si>
  <si>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</si>
  <si>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</si>
  <si>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</si>
  <si>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</si>
  <si>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</si>
  <si>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</si>
  <si>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</si>
  <si>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</si>
  <si>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</si>
  <si>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</si>
  <si>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</si>
  <si>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</si>
  <si>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</si>
  <si>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</si>
  <si>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</si>
  <si>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</si>
  <si>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</si>
  <si>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</si>
  <si>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</si>
  <si>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</si>
  <si>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</si>
  <si>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</si>
  <si>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</si>
  <si>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</si>
  <si>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</si>
  <si>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</si>
  <si>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</si>
  <si>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</si>
  <si>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</si>
  <si>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</si>
  <si>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</si>
  <si>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</si>
  <si>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</si>
  <si>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</si>
  <si>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</si>
  <si>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</si>
  <si>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</si>
  <si>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</si>
  <si>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</si>
  <si>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</si>
  <si>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</si>
  <si>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</si>
  <si>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</si>
  <si>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</si>
  <si>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</si>
  <si>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</si>
  <si>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</si>
  <si>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</si>
  <si>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</si>
  <si>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</si>
  <si>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</si>
  <si>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</si>
  <si>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</si>
  <si>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</si>
  <si>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</si>
  <si>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</si>
  <si>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</si>
  <si>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</si>
  <si>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</si>
  <si>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</si>
  <si>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</si>
  <si>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</si>
  <si>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</si>
  <si>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</si>
  <si>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</si>
  <si>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</si>
  <si>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</si>
  <si>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</si>
  <si>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</si>
  <si>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</si>
  <si>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</si>
  <si>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</si>
  <si>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</si>
  <si>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</si>
  <si>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</si>
  <si>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</si>
  <si>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</si>
  <si>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</si>
  <si>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</si>
  <si>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</si>
  <si>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</si>
  <si>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</si>
  <si>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</si>
  <si>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</si>
  <si>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</si>
  <si>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</si>
  <si>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</si>
  <si>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</si>
  <si>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</si>
  <si>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</si>
  <si>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</si>
  <si>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</si>
  <si>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</si>
  <si>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</si>
  <si>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</si>
  <si>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</si>
  <si>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</si>
  <si>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</si>
  <si>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</si>
  <si>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</si>
  <si>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</si>
  <si>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</si>
  <si>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</si>
  <si>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</si>
  <si>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</si>
  <si>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</si>
  <si>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</si>
  <si>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</si>
  <si>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</si>
  <si>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</si>
  <si>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</si>
  <si>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</si>
  <si>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</si>
  <si>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</si>
  <si>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</si>
  <si>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</si>
  <si>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</si>
  <si>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</si>
  <si>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</si>
  <si>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</si>
  <si>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</si>
  <si>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</si>
  <si>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</si>
  <si>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</si>
  <si>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</si>
  <si>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</si>
  <si>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</si>
  <si>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</si>
  <si>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</si>
  <si>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</si>
  <si>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</si>
  <si>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</si>
  <si>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</si>
  <si>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</si>
  <si>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</si>
  <si>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</si>
  <si>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</si>
  <si>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</si>
  <si>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</si>
  <si>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</si>
  <si>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</si>
  <si>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</si>
  <si>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</si>
  <si>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</si>
  <si>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</si>
  <si>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</si>
  <si>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</si>
  <si>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</si>
  <si>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</si>
  <si>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</si>
  <si>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</si>
  <si>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</si>
  <si>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</si>
  <si>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</si>
  <si>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</si>
  <si>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</si>
  <si>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</si>
  <si>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</si>
  <si>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</si>
  <si>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</si>
  <si>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</si>
  <si>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</si>
  <si>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</si>
  <si>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</si>
  <si>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</si>
  <si>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</si>
  <si>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</si>
  <si>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</si>
  <si>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</si>
  <si>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</si>
  <si>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</si>
  <si>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</si>
  <si>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</si>
  <si>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</si>
  <si>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</si>
  <si>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</si>
  <si>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</si>
  <si>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</si>
  <si>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</si>
  <si>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</si>
  <si>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</si>
  <si>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</si>
  <si>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</si>
  <si>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</si>
  <si>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</si>
  <si>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</si>
  <si>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</si>
  <si>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</si>
  <si>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</si>
  <si>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</si>
  <si>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</si>
  <si>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</si>
  <si>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</si>
  <si>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</si>
  <si>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</si>
  <si>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</si>
  <si>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</si>
  <si>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</si>
  <si>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</si>
  <si>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</si>
  <si>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</si>
  <si>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</si>
  <si>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</si>
  <si>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</si>
  <si>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</si>
  <si>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</si>
  <si>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</si>
  <si>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</si>
  <si>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</si>
  <si>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</si>
  <si>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</si>
  <si>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</si>
  <si>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</si>
  <si>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</si>
  <si>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</si>
  <si>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</si>
  <si>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</si>
  <si>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</si>
  <si>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</si>
  <si>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</si>
  <si>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</si>
  <si>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</si>
  <si>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</si>
  <si>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</si>
  <si>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</si>
  <si>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</si>
  <si>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</si>
  <si>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</si>
  <si>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</si>
  <si>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</si>
  <si>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</si>
  <si>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</si>
  <si>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</si>
  <si>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</si>
  <si>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</si>
  <si>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</si>
  <si>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</si>
  <si>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</si>
  <si>
    <t>№246 с 17.09.22</t>
  </si>
  <si>
    <t>№ 248 с 17.09.22</t>
  </si>
  <si>
    <t>Мосэнергосбыт</t>
  </si>
  <si>
    <t>№ л/с</t>
  </si>
  <si>
    <t>Расчет по прошлому году</t>
  </si>
  <si>
    <t>Заявление о переносе от 02.10.22 один владелец Сарданашвили О.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</si>
  <si>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</si>
  <si>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</si>
  <si>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</si>
  <si>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</si>
  <si>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</si>
  <si>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</si>
  <si>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</si>
  <si>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</si>
  <si>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</si>
  <si>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</si>
  <si>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</si>
  <si>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</si>
  <si>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</si>
  <si>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</si>
  <si>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</si>
  <si>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</si>
  <si>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</si>
  <si>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</si>
  <si>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</si>
  <si>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</si>
  <si>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</si>
  <si>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</si>
  <si>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</si>
  <si>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</si>
  <si>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</si>
  <si>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</si>
  <si>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</si>
  <si>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</si>
  <si>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</si>
  <si>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</si>
  <si>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</si>
  <si>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</si>
  <si>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</si>
  <si>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</si>
  <si>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</si>
  <si>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</si>
  <si>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</si>
  <si>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</si>
  <si>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</si>
  <si>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</si>
  <si>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</si>
  <si>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</si>
  <si>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</si>
  <si>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</si>
  <si>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</si>
  <si>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021068-446</t>
  </si>
  <si>
    <t>021068-447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</si>
  <si>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</si>
  <si>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</si>
  <si>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</si>
  <si>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</si>
  <si>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</si>
  <si>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</si>
  <si>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</si>
  <si>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</si>
  <si>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</si>
  <si>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</si>
  <si>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</si>
  <si>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</si>
  <si>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210068-479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</si>
  <si>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</si>
  <si>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</si>
  <si>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</si>
  <si>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</si>
  <si>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</si>
  <si>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</si>
  <si>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</si>
  <si>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</si>
  <si>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</si>
  <si>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л/с</t>
  </si>
  <si>
    <t>уч</t>
  </si>
  <si>
    <t>№ п/п</t>
  </si>
  <si>
    <t>Номер лицевого счета абонента</t>
  </si>
  <si>
    <t>Адрес абонента</t>
  </si>
  <si>
    <t>Населенный пункт, улица</t>
  </si>
  <si>
    <t>Дом</t>
  </si>
  <si>
    <t xml:space="preserve">№ договора энергоснабжения с исполнителем коммунальных услуг 11166610 </t>
  </si>
  <si>
    <t>кв.</t>
  </si>
  <si>
    <t>СНТ "Отдых", ,</t>
  </si>
  <si>
    <t>62а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</si>
  <si>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</si>
  <si>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</si>
  <si>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</si>
  <si>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</si>
  <si>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</si>
  <si>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</si>
  <si>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</si>
  <si>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</si>
  <si>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</si>
  <si>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</si>
  <si>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</si>
  <si>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</si>
  <si>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</si>
  <si>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</si>
  <si>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</si>
  <si>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</si>
  <si>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</si>
  <si>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</si>
  <si>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</si>
  <si>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</si>
  <si>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</si>
  <si>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</si>
  <si>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</si>
  <si>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</si>
  <si>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</si>
  <si>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</si>
  <si>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</si>
  <si>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</si>
  <si>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</si>
  <si>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</si>
  <si>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</si>
  <si>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</si>
  <si>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</si>
  <si>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</si>
  <si>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</si>
  <si>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</si>
  <si>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</si>
  <si>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</si>
  <si>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</si>
  <si>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</si>
  <si>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</si>
  <si>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</si>
  <si>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</si>
  <si>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</si>
  <si>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021068-446-96</t>
  </si>
  <si>
    <t>021068-492-91</t>
  </si>
  <si>
    <t>№188\1 сбыт</t>
  </si>
  <si>
    <t>Россети</t>
  </si>
  <si>
    <t>Временный номер лс?</t>
  </si>
  <si>
    <t>№094 сбыт</t>
  </si>
  <si>
    <t>№123 сбыт</t>
  </si>
  <si>
    <t>№133 сбыт</t>
  </si>
  <si>
    <t>22108733 вр. с 01.10.22</t>
  </si>
  <si>
    <t>Расчет по прошлому году за 06, 07, 08, 09,22</t>
  </si>
  <si>
    <t>заявка 01.10</t>
  </si>
  <si>
    <t>Был сломан счетчик</t>
  </si>
  <si>
    <t xml:space="preserve">проверить счетчик </t>
  </si>
  <si>
    <t>30.09.вр22108919</t>
  </si>
  <si>
    <t>021068-511</t>
  </si>
  <si>
    <t>№002 от 10.07.2021</t>
  </si>
  <si>
    <t>№003 от 30.05.21</t>
  </si>
  <si>
    <t>№011 с 10.06.2017</t>
  </si>
  <si>
    <t>№012</t>
  </si>
  <si>
    <t>№014</t>
  </si>
  <si>
    <t>№016/017</t>
  </si>
  <si>
    <t>№018 откл. реле  с 15.10  по 01.04  (с 31.08.2019)</t>
  </si>
  <si>
    <t>№020</t>
  </si>
  <si>
    <t>№022а от 18.06.19</t>
  </si>
  <si>
    <t>№025 с 26.0918</t>
  </si>
  <si>
    <t>№026   отключить с 01.11.17  по 01.04.18</t>
  </si>
  <si>
    <t>№027 с 11.11.2017</t>
  </si>
  <si>
    <t>№028 от 11.05.19</t>
  </si>
  <si>
    <t>№031/1 с 11.11.2017</t>
  </si>
  <si>
    <t>№031/2 с 11.11.2017</t>
  </si>
  <si>
    <t>№032 от 11.05.19</t>
  </si>
  <si>
    <t>№034 от 18.06.19</t>
  </si>
  <si>
    <t>№041 с 26.11.2017</t>
  </si>
  <si>
    <t>№042</t>
  </si>
  <si>
    <t>№043\1</t>
  </si>
  <si>
    <t>№044</t>
  </si>
  <si>
    <t>№046</t>
  </si>
  <si>
    <t>№052а</t>
  </si>
  <si>
    <t>№054</t>
  </si>
  <si>
    <t>№056</t>
  </si>
  <si>
    <t>№057 от 19.06.19 отк с окт по апр</t>
  </si>
  <si>
    <t xml:space="preserve">№058 </t>
  </si>
  <si>
    <t xml:space="preserve">№064/1 </t>
  </si>
  <si>
    <t>№065</t>
  </si>
  <si>
    <t>№069 от 29.08.20</t>
  </si>
  <si>
    <t>№070</t>
  </si>
  <si>
    <t>№073</t>
  </si>
  <si>
    <t>№075 с 30.09.2017</t>
  </si>
  <si>
    <t>№077</t>
  </si>
  <si>
    <t>№078</t>
  </si>
  <si>
    <t>№079</t>
  </si>
  <si>
    <t>№081</t>
  </si>
  <si>
    <t>№082а</t>
  </si>
  <si>
    <t>№083 с 11.11.2017 отключен по 04.18</t>
  </si>
  <si>
    <t>№084  с 31.08.2019</t>
  </si>
  <si>
    <t>№088</t>
  </si>
  <si>
    <t>№090  от 14.07.2018</t>
  </si>
  <si>
    <t>№091</t>
  </si>
  <si>
    <t>№092 заменены 29.01. 22 по жалобе</t>
  </si>
  <si>
    <t>№093 заменены 29.01. 22 по жалобе</t>
  </si>
  <si>
    <t>№094 с 30.09.2017</t>
  </si>
  <si>
    <t>№095 от 24.10.20</t>
  </si>
  <si>
    <t>№097 от 11.05.19</t>
  </si>
  <si>
    <t>№098</t>
  </si>
  <si>
    <t>№099</t>
  </si>
  <si>
    <t>№101</t>
  </si>
  <si>
    <t>№103</t>
  </si>
  <si>
    <t>№104 с 24.03.2018</t>
  </si>
  <si>
    <t>№104/б с 14.08.2017</t>
  </si>
  <si>
    <t>№105 с 14.08.2017</t>
  </si>
  <si>
    <t>№106</t>
  </si>
  <si>
    <t>№108</t>
  </si>
  <si>
    <t>№109 с15.07.17</t>
  </si>
  <si>
    <t>№110 с 30.09.2017</t>
  </si>
  <si>
    <t>№113 от 11.05.19</t>
  </si>
  <si>
    <t>№114</t>
  </si>
  <si>
    <t>№115</t>
  </si>
  <si>
    <t>№117</t>
  </si>
  <si>
    <t>№125  с15.07.17</t>
  </si>
  <si>
    <t>№126/1  с 01.07.17</t>
  </si>
  <si>
    <t>№126/2</t>
  </si>
  <si>
    <t>№127</t>
  </si>
  <si>
    <t>№134</t>
  </si>
  <si>
    <t>№135</t>
  </si>
  <si>
    <t>№136</t>
  </si>
  <si>
    <t>№137 от 07.08.2021</t>
  </si>
  <si>
    <t>№143</t>
  </si>
  <si>
    <t>№143/а с 14.08.2017</t>
  </si>
  <si>
    <t>№144</t>
  </si>
  <si>
    <t>№145/1 с15.07.17</t>
  </si>
  <si>
    <t>№146</t>
  </si>
  <si>
    <t>№150 от 27.02.2021</t>
  </si>
  <si>
    <t>№153</t>
  </si>
  <si>
    <t>№155 с15.07.17</t>
  </si>
  <si>
    <t>№159  баня   от 13.08.2022</t>
  </si>
  <si>
    <t>№159а\1 от 24.10.20</t>
  </si>
  <si>
    <t>№159а\2 от 24.10.20</t>
  </si>
  <si>
    <t>№160 от 27.02.2021</t>
  </si>
  <si>
    <t>№161 3ф</t>
  </si>
  <si>
    <t>№161/а  с 01.07.17</t>
  </si>
  <si>
    <t>№165 от 13.08.2022</t>
  </si>
  <si>
    <t>№166 от 24.10.20</t>
  </si>
  <si>
    <t>№173 с 11.11.2017</t>
  </si>
  <si>
    <t>№177  откл. реле с 17.09 по 1.04</t>
  </si>
  <si>
    <t>№181</t>
  </si>
  <si>
    <t>№182</t>
  </si>
  <si>
    <t>№184</t>
  </si>
  <si>
    <t>№189  с 10.06.2017</t>
  </si>
  <si>
    <t>№205</t>
  </si>
  <si>
    <t>№212 от 30.05.21</t>
  </si>
  <si>
    <t>№213 от 30.05.21</t>
  </si>
  <si>
    <t>№214 от 17.09.2022</t>
  </si>
  <si>
    <t>№222  с 10.06.2017 бывш 141\1</t>
  </si>
  <si>
    <t>№235 от 17.09.2022</t>
  </si>
  <si>
    <t>№244  с 26.0918</t>
  </si>
  <si>
    <t>№245 от 26.05.2020</t>
  </si>
  <si>
    <t>№246 от 17.09.2022</t>
  </si>
  <si>
    <t>№248 от 17.09.2022</t>
  </si>
  <si>
    <t>№249 от 14.07.2018</t>
  </si>
  <si>
    <t>№Охр. 3 тер. от 17.09.2022</t>
  </si>
  <si>
    <t>откл.сч. 11.07.22 считала по средней</t>
  </si>
  <si>
    <t>021068-464</t>
  </si>
  <si>
    <t>№051 сбыт</t>
  </si>
  <si>
    <t>№248 с 17.09.22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</si>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</sst>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29" x14ac:knownFonts="1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6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  <font>
      <sz val="10"/>
      <color theme="1"/>
      <name val="Bahnschrift SemiBold Condensed"/>
      <family val="2"/>
      <charset val="204"/>
    </font>
    <font>
      <b/>
      <i/>
      <sz val="12"/>
      <color rgb="FFFF0000"/>
      <name val="Calibri"/>
      <family val="2"/>
      <charset val="204"/>
      <scheme val="minor"/>
    </font>
    <font>
      <b/>
      <i/>
      <sz val="12"/>
      <color theme="1"/>
      <name val="Bahnschrift SemiBold Condensed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85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  <xf numFmtId="4" fontId="0" fillId="0" borderId="0" xfId="0" applyNumberFormat="1"/>
    <xf numFmtId="4" fontId="4" fillId="0" borderId="0" xfId="0" applyNumberFormat="1" applyFont="1" applyFill="1" applyBorder="1" applyAlignment="1">
      <alignment wrapText="1"/>
    </xf>
    <xf numFmtId="4" fontId="0" fillId="5" borderId="0" xfId="0" applyNumberFormat="1" applyFill="1"/>
    <xf numFmtId="4" fontId="0" fillId="7" borderId="0" xfId="0" applyNumberFormat="1" applyFill="1"/>
    <xf numFmtId="168" fontId="12" fillId="8" borderId="0" xfId="0" applyNumberFormat="1" applyFont="1" applyFill="1" applyBorder="1" applyAlignment="1">
      <alignment vertical="top" wrapText="1"/>
    </xf>
    <xf numFmtId="0" fontId="15" fillId="0" borderId="0" xfId="0" applyFont="1"/>
    <xf numFmtId="0" fontId="0" fillId="8" borderId="0" xfId="0" applyFill="1"/>
    <xf numFmtId="49" fontId="6" fillId="0" borderId="0" xfId="1" applyNumberFormat="1" applyFont="1" applyFill="1" applyAlignment="1">
      <alignment vertical="top" wrapText="1"/>
    </xf>
    <xf numFmtId="0" fontId="16" fillId="0" borderId="0" xfId="1"/>
    <xf numFmtId="166" fontId="7" fillId="0" borderId="0" xfId="1" applyNumberFormat="1" applyFont="1"/>
    <xf numFmtId="49" fontId="2" fillId="0" borderId="1" xfId="1" applyNumberFormat="1" applyFont="1" applyFill="1" applyBorder="1" applyAlignment="1">
      <alignment horizontal="center" vertical="top" wrapText="1"/>
    </xf>
    <xf numFmtId="166" fontId="16" fillId="0" borderId="5" xfId="1" applyNumberFormat="1" applyBorder="1" applyAlignment="1">
      <alignment horizontal="center"/>
    </xf>
    <xf numFmtId="167" fontId="9" fillId="0" borderId="5" xfId="1" applyNumberFormat="1" applyFont="1" applyFill="1" applyBorder="1" applyAlignment="1">
      <alignment horizontal="center" vertical="top" wrapText="1"/>
    </xf>
    <xf numFmtId="49" fontId="10" fillId="0" borderId="0" xfId="1" applyNumberFormat="1" applyFont="1" applyFill="1" applyAlignment="1">
      <alignment horizontal="center" vertical="top" wrapText="1"/>
    </xf>
    <xf numFmtId="166" fontId="16" fillId="0" borderId="6" xfId="1" applyNumberFormat="1" applyBorder="1" applyAlignment="1">
      <alignment horizontal="center"/>
    </xf>
    <xf numFmtId="167" fontId="9" fillId="0" borderId="7" xfId="1" applyNumberFormat="1" applyFont="1" applyFill="1" applyBorder="1" applyAlignment="1">
      <alignment horizontal="center"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1" xfId="1" applyFont="1" applyFill="1" applyBorder="1" applyAlignment="1">
      <alignment vertical="top" wrapText="1"/>
    </xf>
    <xf numFmtId="0" fontId="11" fillId="3" borderId="15" xfId="1" applyFont="1" applyFill="1" applyBorder="1" applyAlignment="1">
      <alignment vertical="top" wrapText="1"/>
    </xf>
    <xf numFmtId="164" fontId="11" fillId="3" borderId="15" xfId="1" applyNumberFormat="1" applyFont="1" applyFill="1" applyBorder="1" applyAlignment="1">
      <alignment vertical="top" wrapText="1"/>
    </xf>
    <xf numFmtId="0" fontId="11" fillId="3" borderId="5" xfId="1" applyFont="1" applyFill="1" applyBorder="1" applyAlignment="1">
      <alignment horizontal="center" vertical="top" wrapText="1"/>
    </xf>
    <xf numFmtId="0" fontId="11" fillId="3" borderId="16" xfId="1" applyFont="1" applyFill="1" applyBorder="1" applyAlignment="1">
      <alignment horizontal="center" vertical="top" wrapText="1"/>
    </xf>
    <xf numFmtId="14" fontId="16" fillId="4" borderId="5" xfId="1" applyNumberFormat="1" applyFill="1" applyBorder="1" applyAlignment="1">
      <alignment horizontal="center"/>
    </xf>
    <xf numFmtId="0" fontId="11" fillId="0" borderId="5" xfId="1" applyFont="1" applyFill="1" applyBorder="1" applyAlignment="1">
      <alignment wrapText="1"/>
    </xf>
    <xf numFmtId="4" fontId="0" fillId="0" borderId="18" xfId="0" applyNumberFormat="1" applyBorder="1"/>
    <xf numFmtId="4" fontId="0" fillId="0" borderId="19" xfId="0" applyNumberFormat="1" applyBorder="1"/>
    <xf numFmtId="0" fontId="0" fillId="0" borderId="19" xfId="0" applyBorder="1"/>
    <xf numFmtId="0" fontId="0" fillId="0" borderId="20" xfId="0" applyBorder="1"/>
    <xf numFmtId="49" fontId="17" fillId="0" borderId="0" xfId="0" applyNumberFormat="1" applyFont="1"/>
    <xf numFmtId="166" fontId="16" fillId="0" borderId="16" xfId="1" applyNumberFormat="1" applyBorder="1" applyAlignment="1">
      <alignment horizontal="center"/>
    </xf>
    <xf numFmtId="167" fontId="9" fillId="0" borderId="16" xfId="1" applyNumberFormat="1" applyFont="1" applyFill="1" applyBorder="1" applyAlignment="1">
      <alignment horizontal="center" vertical="top" wrapText="1"/>
    </xf>
    <xf numFmtId="49" fontId="17" fillId="0" borderId="17" xfId="0" applyNumberFormat="1" applyFont="1" applyBorder="1"/>
    <xf numFmtId="165" fontId="12" fillId="0" borderId="18" xfId="1" applyNumberFormat="1" applyFont="1" applyFill="1" applyBorder="1" applyAlignment="1">
      <alignment vertical="top" wrapText="1"/>
    </xf>
    <xf numFmtId="165" fontId="12" fillId="0" borderId="19" xfId="1" applyNumberFormat="1" applyFont="1" applyFill="1" applyBorder="1" applyAlignment="1">
      <alignment vertical="top" wrapText="1"/>
    </xf>
    <xf numFmtId="165" fontId="18" fillId="0" borderId="19" xfId="1" applyNumberFormat="1" applyFont="1" applyFill="1" applyBorder="1" applyAlignment="1">
      <alignment vertical="top" wrapText="1"/>
    </xf>
    <xf numFmtId="168" fontId="12" fillId="5" borderId="19" xfId="1" applyNumberFormat="1" applyFont="1" applyFill="1" applyBorder="1" applyAlignment="1">
      <alignment vertical="top" wrapText="1"/>
    </xf>
    <xf numFmtId="168" fontId="12" fillId="0" borderId="19" xfId="1" applyNumberFormat="1" applyFont="1" applyFill="1" applyBorder="1" applyAlignment="1">
      <alignment vertical="top" wrapText="1"/>
    </xf>
    <xf numFmtId="2" fontId="16" fillId="0" borderId="19" xfId="1" applyNumberFormat="1" applyBorder="1"/>
    <xf numFmtId="165" fontId="16" fillId="0" borderId="19" xfId="1" applyNumberFormat="1" applyBorder="1"/>
    <xf numFmtId="165" fontId="16" fillId="5" borderId="19" xfId="1" applyNumberFormat="1" applyFill="1" applyBorder="1"/>
    <xf numFmtId="2" fontId="19" fillId="5" borderId="19" xfId="1" applyNumberFormat="1" applyFont="1" applyFill="1" applyBorder="1"/>
    <xf numFmtId="2" fontId="16" fillId="0" borderId="20" xfId="1" applyNumberFormat="1" applyBorder="1"/>
    <xf numFmtId="49" fontId="17" fillId="0" borderId="0" xfId="0" applyNumberFormat="1" applyFont="1" applyBorder="1" applyAlignment="1">
      <alignment vertical="top" wrapText="1"/>
    </xf>
    <xf numFmtId="165" fontId="12" fillId="0" borderId="0" xfId="1" applyNumberFormat="1" applyFont="1" applyFill="1" applyBorder="1" applyAlignment="1">
      <alignment vertical="top" wrapText="1"/>
    </xf>
    <xf numFmtId="165" fontId="18" fillId="0" borderId="0" xfId="1" applyNumberFormat="1" applyFont="1" applyFill="1" applyBorder="1" applyAlignment="1">
      <alignment vertical="top" wrapText="1"/>
    </xf>
    <xf numFmtId="2" fontId="16" fillId="0" borderId="0" xfId="1" applyNumberFormat="1" applyBorder="1"/>
    <xf numFmtId="49" fontId="17" fillId="0" borderId="0" xfId="0" applyNumberFormat="1" applyFont="1" applyBorder="1" applyAlignment="1">
      <alignment horizontal="center" wrapText="1"/>
    </xf>
    <xf numFmtId="0" fontId="20" fillId="0" borderId="0" xfId="0" applyFont="1"/>
    <xf numFmtId="49" fontId="0" fillId="0" borderId="24" xfId="0" applyNumberFormat="1" applyBorder="1"/>
    <xf numFmtId="0" fontId="21" fillId="0" borderId="24" xfId="0" applyFont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65" fontId="18" fillId="0" borderId="25" xfId="1" applyNumberFormat="1" applyFont="1" applyFill="1" applyBorder="1" applyAlignment="1">
      <alignment horizontal="center" vertical="center" wrapText="1"/>
    </xf>
    <xf numFmtId="165" fontId="12" fillId="0" borderId="25" xfId="1" applyNumberFormat="1" applyFont="1" applyFill="1" applyBorder="1" applyAlignment="1">
      <alignment horizontal="center" vertical="center" wrapText="1"/>
    </xf>
    <xf numFmtId="1" fontId="12" fillId="0" borderId="25" xfId="1" applyNumberFormat="1" applyFont="1" applyFill="1" applyBorder="1" applyAlignment="1">
      <alignment horizontal="center" vertical="center" wrapText="1"/>
    </xf>
    <xf numFmtId="2" fontId="16" fillId="0" borderId="0" xfId="1" applyNumberFormat="1"/>
    <xf numFmtId="49" fontId="0" fillId="0" borderId="0" xfId="0" applyNumberFormat="1"/>
    <xf numFmtId="165" fontId="13" fillId="8" borderId="0" xfId="0" applyNumberFormat="1" applyFont="1" applyFill="1" applyBorder="1" applyAlignment="1">
      <alignment vertical="top" wrapText="1"/>
    </xf>
    <xf numFmtId="165" fontId="12" fillId="8" borderId="0" xfId="0" applyNumberFormat="1" applyFont="1" applyFill="1" applyBorder="1" applyAlignment="1">
      <alignment vertical="top" wrapText="1"/>
    </xf>
    <xf numFmtId="165" fontId="12" fillId="8" borderId="12" xfId="0" applyNumberFormat="1" applyFont="1" applyFill="1" applyBorder="1" applyAlignment="1">
      <alignment vertical="top" wrapText="1"/>
    </xf>
    <xf numFmtId="168" fontId="0" fillId="0" borderId="0" xfId="0" applyNumberFormat="1"/>
    <xf numFmtId="14" fontId="0" fillId="4" borderId="8" xfId="0" applyNumberFormat="1" applyFill="1" applyBorder="1" applyAlignment="1">
      <alignment horizontal="center"/>
    </xf>
    <xf numFmtId="165" fontId="0" fillId="9" borderId="0" xfId="0" applyNumberFormat="1" applyFill="1"/>
    <xf numFmtId="165" fontId="13" fillId="9" borderId="0" xfId="0" applyNumberFormat="1" applyFont="1" applyFill="1" applyBorder="1" applyAlignment="1">
      <alignment vertical="top" wrapText="1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2" fontId="0" fillId="9" borderId="0" xfId="0" applyNumberFormat="1" applyFill="1"/>
    <xf numFmtId="4" fontId="0" fillId="9" borderId="0" xfId="0" applyNumberFormat="1" applyFill="1"/>
    <xf numFmtId="0" fontId="0" fillId="9" borderId="0" xfId="0" applyFill="1"/>
    <xf numFmtId="0" fontId="23" fillId="11" borderId="0" xfId="0" applyFont="1" applyFill="1" applyAlignment="1">
      <alignment horizontal="right"/>
    </xf>
    <xf numFmtId="0" fontId="23" fillId="11" borderId="5" xfId="0" applyFont="1" applyFill="1" applyBorder="1" applyAlignment="1">
      <alignment horizontal="right"/>
    </xf>
    <xf numFmtId="0" fontId="23" fillId="10" borderId="25" xfId="0" applyFont="1" applyFill="1" applyBorder="1" applyAlignment="1">
      <alignment horizontal="right"/>
    </xf>
    <xf numFmtId="0" fontId="23" fillId="8" borderId="25" xfId="0" applyFont="1" applyFill="1" applyBorder="1" applyAlignment="1">
      <alignment horizontal="right"/>
    </xf>
    <xf numFmtId="165" fontId="0" fillId="8" borderId="0" xfId="0" applyNumberFormat="1" applyFill="1"/>
    <xf numFmtId="0" fontId="23" fillId="12" borderId="25" xfId="0" applyFont="1" applyFill="1" applyBorder="1" applyAlignment="1">
      <alignment horizontal="right"/>
    </xf>
    <xf numFmtId="0" fontId="23" fillId="0" borderId="25" xfId="0" applyFont="1" applyBorder="1"/>
    <xf numFmtId="49" fontId="24" fillId="0" borderId="25" xfId="0" applyNumberFormat="1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4" fontId="0" fillId="11" borderId="0" xfId="0" applyNumberFormat="1" applyFill="1"/>
    <xf numFmtId="0" fontId="0" fillId="11" borderId="0" xfId="0" applyFill="1"/>
    <xf numFmtId="165" fontId="0" fillId="13" borderId="0" xfId="0" applyNumberFormat="1" applyFill="1"/>
    <xf numFmtId="0" fontId="0" fillId="13" borderId="0" xfId="0" applyFill="1"/>
    <xf numFmtId="165" fontId="12" fillId="13" borderId="0" xfId="0" applyNumberFormat="1" applyFont="1" applyFill="1" applyBorder="1" applyAlignment="1">
      <alignment vertical="top" wrapText="1"/>
    </xf>
    <xf numFmtId="4" fontId="0" fillId="13" borderId="0" xfId="0" applyNumberFormat="1" applyFill="1"/>
    <xf numFmtId="168" fontId="12" fillId="13" borderId="0" xfId="0" applyNumberFormat="1" applyFont="1" applyFill="1" applyBorder="1" applyAlignment="1">
      <alignment vertical="top" wrapText="1"/>
    </xf>
    <xf numFmtId="2" fontId="0" fillId="13" borderId="0" xfId="0" applyNumberFormat="1" applyFill="1"/>
    <xf numFmtId="165" fontId="13" fillId="13" borderId="0" xfId="0" applyNumberFormat="1" applyFont="1" applyFill="1" applyBorder="1" applyAlignment="1">
      <alignment vertical="top" wrapText="1"/>
    </xf>
    <xf numFmtId="165" fontId="14" fillId="13" borderId="0" xfId="0" applyNumberFormat="1" applyFont="1" applyFill="1"/>
    <xf numFmtId="0" fontId="23" fillId="13" borderId="25" xfId="0" applyFont="1" applyFill="1" applyBorder="1" applyAlignment="1">
      <alignment horizontal="right"/>
    </xf>
    <xf numFmtId="0" fontId="12" fillId="13" borderId="0" xfId="0" applyFont="1" applyFill="1" applyBorder="1" applyAlignment="1">
      <alignment vertical="top" wrapText="1"/>
    </xf>
    <xf numFmtId="165" fontId="0" fillId="13" borderId="0" xfId="0" applyNumberFormat="1" applyFill="1" applyAlignment="1">
      <alignment horizontal="left"/>
    </xf>
    <xf numFmtId="0" fontId="25" fillId="11" borderId="0" xfId="0" applyFont="1" applyFill="1" applyAlignment="1">
      <alignment horizontal="right"/>
    </xf>
    <xf numFmtId="165" fontId="12" fillId="14" borderId="0" xfId="0" applyNumberFormat="1" applyFont="1" applyFill="1" applyBorder="1" applyAlignment="1">
      <alignment vertical="top" wrapText="1"/>
    </xf>
    <xf numFmtId="0" fontId="23" fillId="14" borderId="25" xfId="0" applyFont="1" applyFill="1" applyBorder="1" applyAlignment="1">
      <alignment horizontal="right"/>
    </xf>
    <xf numFmtId="0" fontId="26" fillId="8" borderId="25" xfId="0" applyFont="1" applyFill="1" applyBorder="1" applyAlignment="1">
      <alignment horizontal="right"/>
    </xf>
    <xf numFmtId="0" fontId="27" fillId="0" borderId="0" xfId="0" applyFont="1"/>
    <xf numFmtId="0" fontId="0" fillId="0" borderId="3" xfId="0" applyBorder="1" applyAlignment="1">
      <alignment horizontal="center"/>
    </xf>
    <xf numFmtId="0" fontId="28" fillId="10" borderId="25" xfId="0" applyFont="1" applyFill="1" applyBorder="1" applyAlignment="1">
      <alignment horizontal="right"/>
    </xf>
    <xf numFmtId="0" fontId="11" fillId="3" borderId="22" xfId="0" applyFont="1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0" fontId="22" fillId="0" borderId="26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3" fillId="0" borderId="17" xfId="0" applyFont="1" applyBorder="1" applyAlignment="1"/>
    <xf numFmtId="0" fontId="8" fillId="0" borderId="5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16" fillId="0" borderId="2" xfId="1" applyBorder="1" applyAlignment="1">
      <alignment horizontal="center"/>
    </xf>
    <xf numFmtId="0" fontId="16" fillId="0" borderId="3" xfId="1" applyBorder="1" applyAlignment="1">
      <alignment horizontal="center"/>
    </xf>
    <xf numFmtId="0" fontId="16" fillId="0" borderId="4" xfId="1" applyBorder="1" applyAlignment="1">
      <alignment horizontal="center"/>
    </xf>
    <xf numFmtId="166" fontId="16" fillId="0" borderId="2" xfId="1" applyNumberFormat="1" applyBorder="1" applyAlignment="1">
      <alignment horizontal="center"/>
    </xf>
    <xf numFmtId="166" fontId="16" fillId="0" borderId="3" xfId="1" applyNumberFormat="1" applyBorder="1" applyAlignment="1">
      <alignment horizontal="center"/>
    </xf>
    <xf numFmtId="166" fontId="16" fillId="0" borderId="4" xfId="1" applyNumberFormat="1" applyBorder="1" applyAlignment="1">
      <alignment horizontal="center"/>
    </xf>
    <xf numFmtId="14" fontId="16" fillId="0" borderId="2" xfId="1" applyNumberFormat="1" applyBorder="1" applyAlignment="1">
      <alignment horizontal="center"/>
    </xf>
    <xf numFmtId="4" fontId="8" fillId="0" borderId="5" xfId="1" applyNumberFormat="1" applyFont="1" applyBorder="1" applyAlignment="1">
      <alignment horizontal="center" wrapText="1"/>
    </xf>
    <xf numFmtId="4" fontId="8" fillId="0" borderId="6" xfId="1" applyNumberFormat="1" applyFont="1" applyBorder="1" applyAlignment="1">
      <alignment horizontal="center" wrapText="1"/>
    </xf>
    <xf numFmtId="49" fontId="11" fillId="0" borderId="13" xfId="1" applyNumberFormat="1" applyFont="1" applyFill="1" applyBorder="1" applyAlignment="1">
      <alignment horizontal="center" vertical="top" wrapText="1"/>
    </xf>
    <xf numFmtId="49" fontId="11" fillId="0" borderId="17" xfId="1" applyNumberFormat="1" applyFont="1" applyFill="1" applyBorder="1" applyAlignment="1">
      <alignment horizontal="center" vertical="top" wrapText="1"/>
    </xf>
    <xf numFmtId="14" fontId="16" fillId="0" borderId="21" xfId="1" applyNumberFormat="1" applyBorder="1" applyAlignment="1">
      <alignment horizontal="center"/>
    </xf>
    <xf numFmtId="0" fontId="16" fillId="0" borderId="22" xfId="1" applyBorder="1" applyAlignment="1">
      <alignment horizontal="center"/>
    </xf>
    <xf numFmtId="0" fontId="16" fillId="0" borderId="11" xfId="1" applyBorder="1" applyAlignment="1">
      <alignment horizontal="center"/>
    </xf>
    <xf numFmtId="0" fontId="16" fillId="0" borderId="21" xfId="1" applyBorder="1" applyAlignment="1">
      <alignment horizontal="center"/>
    </xf>
    <xf numFmtId="4" fontId="8" fillId="0" borderId="16" xfId="1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8" fillId="0" borderId="16" xfId="1" applyFont="1" applyBorder="1" applyAlignment="1">
      <alignment horizontal="center" wrapText="1"/>
    </xf>
    <xf numFmtId="49" fontId="17" fillId="0" borderId="23" xfId="0" applyNumberFormat="1" applyFont="1" applyBorder="1" applyAlignment="1">
      <alignment horizontal="left" vertical="top" wrapText="1"/>
    </xf>
    <xf numFmtId="49" fontId="17" fillId="0" borderId="17" xfId="0" applyNumberFormat="1" applyFont="1" applyBorder="1" applyAlignment="1">
      <alignment horizontal="left" vertical="top" wrapText="1"/>
    </xf>
    <xf numFmtId="166" fontId="16" fillId="0" borderId="21" xfId="1" applyNumberFormat="1" applyBorder="1" applyAlignment="1">
      <alignment horizontal="center"/>
    </xf>
    <xf numFmtId="166" fontId="16" fillId="0" borderId="22" xfId="1" applyNumberFormat="1" applyBorder="1" applyAlignment="1">
      <alignment horizontal="center"/>
    </xf>
    <xf numFmtId="166" fontId="16" fillId="0" borderId="11" xfId="1" applyNumberFormat="1" applyBorder="1" applyAlignment="1">
      <alignment horizontal="center"/>
    </xf>
    <xf numFmtId="0" fontId="0" fillId="0" borderId="25" xfId="0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9"/>
  <sheetViews>
    <sheetView tabSelected="1" topLeftCell="A6" workbookViewId="0">
      <selection activeCell="E277" sqref="E277"/>
    </sheetView>
  </sheetViews>
  <sheetFormatPr defaultColWidth="11.375" defaultRowHeight="18" x14ac:dyDescent="0.25"/>
  <cols>
    <col min="1" max="1" width="13.375" style="109" customWidth="1"/>
    <col min="2" max="2" width="13.75" style="38" customWidth="1"/>
    <col min="3" max="5" width="11.375" customWidth="1"/>
    <col min="6" max="6" width="19.5" hidden="1" customWidth="1"/>
    <col min="14" max="18" width="11.375" customWidth="1"/>
    <col min="19" max="19" width="11.375" style="39" customWidth="1"/>
  </cols>
  <sheetData>
    <row r="1" spans="1:28" hidden="1" x14ac:dyDescent="0.25">
      <c r="B1" s="1"/>
      <c r="C1" s="2">
        <f t="shared" ref="C1:L1" si="0">SUM(C10:C278)</f>
        <v>1494610.6599999992</v>
      </c>
      <c r="D1" s="2">
        <f t="shared" si="0"/>
        <v>814160.75000000012</v>
      </c>
      <c r="E1" s="2">
        <f t="shared" si="0"/>
        <v>2308799.4000000013</v>
      </c>
      <c r="F1" s="2"/>
      <c r="G1" s="2">
        <f t="shared" si="0"/>
        <v>1173688.8399999999</v>
      </c>
      <c r="H1" s="2">
        <f t="shared" si="0"/>
        <v>632709.63</v>
      </c>
      <c r="I1" s="2">
        <f t="shared" si="0"/>
        <v>1806405.6199999996</v>
      </c>
      <c r="J1" s="2">
        <f t="shared" si="0"/>
        <v>12123.640000000012</v>
      </c>
      <c r="K1" s="2">
        <f t="shared" si="0"/>
        <v>5759.4800000000068</v>
      </c>
      <c r="L1" s="2">
        <f t="shared" si="0"/>
        <v>17863.560000000009</v>
      </c>
      <c r="M1" s="2">
        <f>SUM(M10:M279)</f>
        <v>-384680.32585394749</v>
      </c>
      <c r="N1" s="2">
        <f ca="1">SUM(N10:N279)</f>
        <v>4337.43</v>
      </c>
      <c r="O1" s="2">
        <f>SUM(O10:O290)</f>
        <v>86077.844000000056</v>
      </c>
      <c r="P1" s="2">
        <f>SUM(P10:P290)</f>
        <v>16241.73360000002</v>
      </c>
      <c r="Q1" s="3">
        <f>SUM(Q10:Q279)</f>
        <v>102319.57760000011</v>
      </c>
      <c r="R1" s="3">
        <f>SUM(R10:R279)</f>
        <v>0</v>
      </c>
      <c r="S1" s="3">
        <f ca="1">SUM(S10:S279)</f>
        <v>2701604.093196054</v>
      </c>
      <c r="T1" s="4"/>
    </row>
    <row r="2" spans="1:28" hidden="1" x14ac:dyDescent="0.25">
      <c r="B2" s="5"/>
      <c r="E2" s="4"/>
      <c r="F2" s="4"/>
      <c r="I2" s="4"/>
      <c r="L2" s="4"/>
      <c r="M2" s="4">
        <v>-145807.63199294731</v>
      </c>
      <c r="N2" s="4">
        <v>134901.47000000003</v>
      </c>
      <c r="Q2" s="3"/>
      <c r="R2" s="4"/>
      <c r="T2" s="4"/>
    </row>
    <row r="3" spans="1:28" ht="19.5" hidden="1" x14ac:dyDescent="0.25">
      <c r="B3" s="6"/>
      <c r="O3" s="7"/>
      <c r="P3" s="7"/>
      <c r="Q3" s="7"/>
      <c r="R3" s="7"/>
      <c r="S3" s="40"/>
      <c r="V3" s="147"/>
      <c r="W3" s="147"/>
      <c r="X3" s="147"/>
      <c r="Y3" s="147"/>
      <c r="Z3" s="147"/>
      <c r="AA3" s="147"/>
      <c r="AB3" s="147"/>
    </row>
    <row r="4" spans="1:28" ht="19.5" hidden="1" x14ac:dyDescent="0.25">
      <c r="B4" s="6"/>
      <c r="V4" s="147"/>
      <c r="W4" s="147"/>
      <c r="X4" s="147"/>
      <c r="Y4" s="147"/>
      <c r="Z4" s="147"/>
      <c r="AA4" s="147"/>
      <c r="AB4" s="147"/>
    </row>
    <row r="5" spans="1:28" hidden="1" x14ac:dyDescent="0.25">
      <c r="B5" s="6"/>
      <c r="Q5" s="8"/>
      <c r="R5" s="8"/>
    </row>
    <row r="6" spans="1:28" ht="12" customHeight="1" thickBot="1" x14ac:dyDescent="0.3">
      <c r="B6" s="9"/>
      <c r="E6" s="10" t="s">
        <v>0</v>
      </c>
      <c r="F6" s="10"/>
      <c r="I6" s="10"/>
      <c r="L6" s="10"/>
      <c r="M6" s="10"/>
      <c r="N6" s="10" t="s">
        <v>1</v>
      </c>
      <c r="O6" s="10">
        <v>7.1</v>
      </c>
      <c r="P6" s="10">
        <v>2.82</v>
      </c>
    </row>
    <row r="7" spans="1:28" ht="18.75" thickBot="1" x14ac:dyDescent="0.3">
      <c r="B7" s="11">
        <f>G7</f>
        <v>44862</v>
      </c>
      <c r="C7" s="148">
        <v>44830</v>
      </c>
      <c r="D7" s="142">
        <v>44493</v>
      </c>
      <c r="E7" s="143"/>
      <c r="F7" s="138"/>
      <c r="G7" s="148">
        <v>44862</v>
      </c>
      <c r="H7" s="142"/>
      <c r="I7" s="143"/>
      <c r="J7" s="141" t="s">
        <v>2</v>
      </c>
      <c r="K7" s="142"/>
      <c r="L7" s="143"/>
      <c r="M7" s="149" t="s">
        <v>3</v>
      </c>
      <c r="N7" s="12" t="s">
        <v>4</v>
      </c>
      <c r="O7" s="144" t="s">
        <v>5</v>
      </c>
      <c r="P7" s="145"/>
      <c r="Q7" s="146"/>
      <c r="R7" s="12" t="s">
        <v>6</v>
      </c>
      <c r="S7" s="149" t="s">
        <v>7</v>
      </c>
      <c r="T7" s="13"/>
    </row>
    <row r="8" spans="1:28" ht="18.75" thickBot="1" x14ac:dyDescent="0.3">
      <c r="A8" s="133" t="s">
        <v>302</v>
      </c>
      <c r="B8" s="14">
        <v>2022</v>
      </c>
      <c r="C8" s="141" t="s">
        <v>8</v>
      </c>
      <c r="D8" s="142"/>
      <c r="E8" s="143"/>
      <c r="F8" s="138"/>
      <c r="G8" s="141" t="s">
        <v>8</v>
      </c>
      <c r="H8" s="142"/>
      <c r="I8" s="143"/>
      <c r="J8" s="141" t="s">
        <v>8</v>
      </c>
      <c r="K8" s="142"/>
      <c r="L8" s="143"/>
      <c r="M8" s="150"/>
      <c r="N8" s="15" t="s">
        <v>9</v>
      </c>
      <c r="O8" s="144" t="s">
        <v>10</v>
      </c>
      <c r="P8" s="145"/>
      <c r="Q8" s="146"/>
      <c r="R8" s="15" t="s">
        <v>11</v>
      </c>
      <c r="S8" s="150"/>
      <c r="T8" s="16"/>
    </row>
    <row r="9" spans="1:28" ht="18.75" thickBot="1" x14ac:dyDescent="0.3">
      <c r="A9" s="110" t="s">
        <v>303</v>
      </c>
      <c r="B9" s="17" t="s">
        <v>12</v>
      </c>
      <c r="C9" s="18" t="s">
        <v>13</v>
      </c>
      <c r="D9" s="19" t="s">
        <v>14</v>
      </c>
      <c r="E9" s="20" t="s">
        <v>15</v>
      </c>
      <c r="F9" s="140"/>
      <c r="G9" s="18" t="s">
        <v>13</v>
      </c>
      <c r="H9" s="19" t="s">
        <v>14</v>
      </c>
      <c r="I9" s="20" t="s">
        <v>15</v>
      </c>
      <c r="J9" s="18" t="s">
        <v>13</v>
      </c>
      <c r="K9" s="19" t="s">
        <v>14</v>
      </c>
      <c r="L9" s="20" t="s">
        <v>16</v>
      </c>
      <c r="M9" s="21">
        <v>44834</v>
      </c>
      <c r="N9" s="21">
        <v>44865</v>
      </c>
      <c r="O9" s="22" t="s">
        <v>17</v>
      </c>
      <c r="P9" s="22" t="s">
        <v>18</v>
      </c>
      <c r="Q9" s="22" t="s">
        <v>16</v>
      </c>
      <c r="R9" s="23" t="s">
        <v>19</v>
      </c>
      <c r="S9" s="101">
        <v>44865</v>
      </c>
      <c r="T9" s="24" t="s">
        <v>20</v>
      </c>
    </row>
    <row r="10" spans="1:28" x14ac:dyDescent="0.25">
      <c r="A10" s="111"/>
      <c r="B10" s="25" t="s">
        <v>21</v>
      </c>
      <c r="C10" s="27">
        <v>4621.6499999999996</v>
      </c>
      <c r="D10" s="27">
        <v>2244.91</v>
      </c>
      <c r="E10" s="27">
        <v>6866.68</v>
      </c>
      <c r="F10" s="27" t="s">
        <v>445</v>
      </c>
      <c r="G10" s="27">
        <v>4632.3900000000003</v>
      </c>
      <c r="H10" s="27">
        <v>2244.9299999999998</v>
      </c>
      <c r="I10" s="27">
        <v>6877.45</v>
      </c>
      <c r="J10" s="26">
        <f t="shared" ref="J10:L16" si="1">G10-C10</f>
        <v>10.740000000000691</v>
      </c>
      <c r="K10" s="26">
        <f t="shared" si="1"/>
        <v>1.999999999998181E-2</v>
      </c>
      <c r="L10" s="26">
        <f t="shared" si="1"/>
        <v>10.769999999999527</v>
      </c>
      <c r="M10" s="120">
        <v>-2939.1928999999977</v>
      </c>
      <c r="N10" s="28"/>
      <c r="O10" s="28">
        <f t="shared" ref="O10:P16" si="2">J10*O$6</f>
        <v>76.254000000004908</v>
      </c>
      <c r="P10" s="25">
        <f t="shared" si="2"/>
        <v>5.63999999999487E-2</v>
      </c>
      <c r="Q10" s="25">
        <f>SUM(O10:P10)</f>
        <v>76.310400000004861</v>
      </c>
      <c r="R10" s="25"/>
      <c r="S10" s="41">
        <f t="shared" ref="S10:S16" si="3">M10-Q10+N10+R10</f>
        <v>-3015.5033000000026</v>
      </c>
      <c r="T10" s="29" t="str">
        <f t="shared" ref="T10:T73" si="4">B10</f>
        <v xml:space="preserve">№002 </v>
      </c>
    </row>
    <row r="11" spans="1:28" x14ac:dyDescent="0.25">
      <c r="A11" s="111"/>
      <c r="B11" s="8" t="s">
        <v>22</v>
      </c>
      <c r="C11" s="27">
        <v>4637.5</v>
      </c>
      <c r="D11" s="27">
        <v>5534.09</v>
      </c>
      <c r="E11" s="27">
        <v>10171.719999999999</v>
      </c>
      <c r="F11" s="27" t="s">
        <v>446</v>
      </c>
      <c r="G11" s="27">
        <v>4637.5</v>
      </c>
      <c r="H11" s="27">
        <v>5534.09</v>
      </c>
      <c r="I11" s="27">
        <v>10171.719999999999</v>
      </c>
      <c r="J11" s="26">
        <f t="shared" si="1"/>
        <v>0</v>
      </c>
      <c r="K11" s="26">
        <f t="shared" si="1"/>
        <v>0</v>
      </c>
      <c r="L11" s="26">
        <f t="shared" si="1"/>
        <v>0</v>
      </c>
      <c r="M11" s="120">
        <v>1374.9742000000026</v>
      </c>
      <c r="N11" s="28"/>
      <c r="O11" s="30">
        <f t="shared" si="2"/>
        <v>0</v>
      </c>
      <c r="P11" s="8">
        <f t="shared" si="2"/>
        <v>0</v>
      </c>
      <c r="Q11" s="8">
        <f>SUM(O11:P11)</f>
        <v>0</v>
      </c>
      <c r="R11" s="8"/>
      <c r="S11" s="39">
        <f t="shared" si="3"/>
        <v>1374.9742000000026</v>
      </c>
      <c r="T11" s="4" t="str">
        <f t="shared" si="4"/>
        <v xml:space="preserve">№003 </v>
      </c>
    </row>
    <row r="12" spans="1:28" x14ac:dyDescent="0.25">
      <c r="A12" s="111"/>
      <c r="B12" s="25" t="s">
        <v>23</v>
      </c>
      <c r="C12" s="27">
        <v>7133.56</v>
      </c>
      <c r="D12" s="27">
        <v>3027.99</v>
      </c>
      <c r="E12" s="27">
        <v>10161.57</v>
      </c>
      <c r="F12" s="27" t="s">
        <v>23</v>
      </c>
      <c r="G12" s="27">
        <v>7156.21</v>
      </c>
      <c r="H12" s="27">
        <v>3072.71</v>
      </c>
      <c r="I12" s="27">
        <v>10228.94</v>
      </c>
      <c r="J12" s="26">
        <f t="shared" si="1"/>
        <v>22.649999999999636</v>
      </c>
      <c r="K12" s="26">
        <f t="shared" si="1"/>
        <v>44.720000000000255</v>
      </c>
      <c r="L12" s="26">
        <f t="shared" si="1"/>
        <v>67.3700000000008</v>
      </c>
      <c r="M12" s="120">
        <v>-7441.3736000000017</v>
      </c>
      <c r="N12" s="28"/>
      <c r="O12" s="28">
        <f t="shared" si="2"/>
        <v>160.81499999999741</v>
      </c>
      <c r="P12" s="29">
        <f t="shared" si="2"/>
        <v>126.11040000000071</v>
      </c>
      <c r="Q12" s="25">
        <f t="shared" ref="Q12:Q75" si="5">SUM(O12:P12)</f>
        <v>286.92539999999815</v>
      </c>
      <c r="R12" s="25"/>
      <c r="S12" s="41">
        <f t="shared" si="3"/>
        <v>-7728.299</v>
      </c>
      <c r="T12" s="29" t="str">
        <f t="shared" si="4"/>
        <v xml:space="preserve">№004 </v>
      </c>
    </row>
    <row r="13" spans="1:28" x14ac:dyDescent="0.25">
      <c r="A13" s="111"/>
      <c r="B13" s="8" t="s">
        <v>24</v>
      </c>
      <c r="C13" s="27">
        <v>1079.03</v>
      </c>
      <c r="D13" s="27">
        <v>1517.92</v>
      </c>
      <c r="E13" s="27">
        <v>2597.09</v>
      </c>
      <c r="F13" s="27" t="s">
        <v>24</v>
      </c>
      <c r="G13" s="27">
        <v>1125.3700000000001</v>
      </c>
      <c r="H13" s="27">
        <v>1544.95</v>
      </c>
      <c r="I13" s="27">
        <v>2670.46</v>
      </c>
      <c r="J13" s="26">
        <f t="shared" si="1"/>
        <v>46.340000000000146</v>
      </c>
      <c r="K13" s="26">
        <f t="shared" si="1"/>
        <v>27.029999999999973</v>
      </c>
      <c r="L13" s="26">
        <f t="shared" si="1"/>
        <v>73.369999999999891</v>
      </c>
      <c r="M13" s="120">
        <v>-1381.2070000000008</v>
      </c>
      <c r="N13" s="28"/>
      <c r="O13" s="30">
        <f t="shared" si="2"/>
        <v>329.01400000000103</v>
      </c>
      <c r="P13" s="4">
        <f t="shared" si="2"/>
        <v>76.224599999999924</v>
      </c>
      <c r="Q13" s="8">
        <f t="shared" si="5"/>
        <v>405.23860000000093</v>
      </c>
      <c r="R13" s="8"/>
      <c r="S13" s="39">
        <f t="shared" si="3"/>
        <v>-1786.4456000000018</v>
      </c>
      <c r="T13" s="4" t="str">
        <f t="shared" si="4"/>
        <v xml:space="preserve">№005 </v>
      </c>
    </row>
    <row r="14" spans="1:28" x14ac:dyDescent="0.25">
      <c r="A14" s="111"/>
      <c r="B14" s="25" t="s">
        <v>25</v>
      </c>
      <c r="C14" s="27">
        <v>4094.9</v>
      </c>
      <c r="D14" s="27">
        <v>2046.15</v>
      </c>
      <c r="E14" s="27">
        <v>6141.06</v>
      </c>
      <c r="F14" s="27" t="s">
        <v>25</v>
      </c>
      <c r="G14" s="27">
        <v>4679.49</v>
      </c>
      <c r="H14" s="27">
        <v>2379.4</v>
      </c>
      <c r="I14" s="27">
        <v>7058.9000000000005</v>
      </c>
      <c r="J14" s="26">
        <f t="shared" si="1"/>
        <v>584.58999999999969</v>
      </c>
      <c r="K14" s="26">
        <f t="shared" si="1"/>
        <v>333.25</v>
      </c>
      <c r="L14" s="26">
        <f t="shared" si="1"/>
        <v>917.84000000000015</v>
      </c>
      <c r="M14" s="120">
        <v>-7260.6804999999986</v>
      </c>
      <c r="N14" s="28">
        <v>7500</v>
      </c>
      <c r="O14" s="28">
        <f t="shared" si="2"/>
        <v>4150.5889999999972</v>
      </c>
      <c r="P14" s="29">
        <f t="shared" si="2"/>
        <v>939.76499999999999</v>
      </c>
      <c r="Q14" s="25">
        <f t="shared" si="5"/>
        <v>5090.3539999999975</v>
      </c>
      <c r="R14" s="25"/>
      <c r="S14" s="41">
        <f>M14-Q14+N14+R14</f>
        <v>-4851.0344999999961</v>
      </c>
      <c r="T14" s="29" t="str">
        <f t="shared" si="4"/>
        <v xml:space="preserve">№006 </v>
      </c>
    </row>
    <row r="15" spans="1:28" x14ac:dyDescent="0.25">
      <c r="A15" s="111" t="s">
        <v>433</v>
      </c>
      <c r="B15" s="8" t="s">
        <v>26</v>
      </c>
      <c r="C15" s="27">
        <v>4431.03</v>
      </c>
      <c r="D15" s="27">
        <v>2543.62</v>
      </c>
      <c r="E15" s="27">
        <v>6974.7</v>
      </c>
      <c r="F15" s="26"/>
      <c r="G15" s="27"/>
      <c r="H15" s="27"/>
      <c r="I15" s="27"/>
      <c r="J15" s="98"/>
      <c r="K15" s="98"/>
      <c r="L15" s="98"/>
      <c r="M15" s="120">
        <v>566.9</v>
      </c>
      <c r="N15" s="28"/>
      <c r="O15" s="30"/>
      <c r="P15" s="4"/>
      <c r="Q15" s="8"/>
      <c r="R15" s="8"/>
      <c r="S15" s="39">
        <f>M15-Q15+N15+R15</f>
        <v>566.9</v>
      </c>
      <c r="T15" s="4" t="str">
        <f t="shared" si="4"/>
        <v xml:space="preserve">№007 </v>
      </c>
    </row>
    <row r="16" spans="1:28" x14ac:dyDescent="0.25">
      <c r="A16" s="111"/>
      <c r="B16" s="25" t="s">
        <v>27</v>
      </c>
      <c r="C16" s="27">
        <v>4044.44</v>
      </c>
      <c r="D16" s="27">
        <v>961.8</v>
      </c>
      <c r="E16" s="27">
        <v>5006.2700000000004</v>
      </c>
      <c r="F16" s="27" t="s">
        <v>27</v>
      </c>
      <c r="G16" s="27">
        <v>3814.89</v>
      </c>
      <c r="H16" s="27">
        <v>772.47</v>
      </c>
      <c r="I16" s="27">
        <v>4587.37</v>
      </c>
      <c r="J16" s="26"/>
      <c r="K16" s="26"/>
      <c r="L16" s="26"/>
      <c r="M16" s="120">
        <v>-3983.6115000000009</v>
      </c>
      <c r="N16" s="28"/>
      <c r="O16" s="28">
        <f t="shared" si="2"/>
        <v>0</v>
      </c>
      <c r="P16" s="29">
        <f t="shared" si="2"/>
        <v>0</v>
      </c>
      <c r="Q16" s="25">
        <f t="shared" si="5"/>
        <v>0</v>
      </c>
      <c r="R16" s="25"/>
      <c r="S16" s="41">
        <f t="shared" si="3"/>
        <v>-3983.6115000000009</v>
      </c>
      <c r="T16" s="29" t="str">
        <f t="shared" si="4"/>
        <v xml:space="preserve">№008 </v>
      </c>
    </row>
    <row r="17" spans="1:21" x14ac:dyDescent="0.25">
      <c r="A17" s="111" t="s">
        <v>323</v>
      </c>
      <c r="B17" s="129" t="s">
        <v>28</v>
      </c>
      <c r="C17" s="123"/>
      <c r="D17" s="123"/>
      <c r="E17" s="123"/>
      <c r="F17" s="123"/>
      <c r="G17" s="123"/>
      <c r="H17" s="123"/>
      <c r="I17" s="123"/>
      <c r="J17" s="124"/>
      <c r="K17" s="124"/>
      <c r="L17" s="124"/>
      <c r="M17" s="125">
        <v>153.49530000000289</v>
      </c>
      <c r="N17" s="126"/>
      <c r="O17" s="126"/>
      <c r="P17" s="127"/>
      <c r="Q17" s="122"/>
      <c r="R17" s="122"/>
      <c r="S17" s="125">
        <f>M17-Q17+N17</f>
        <v>153.49530000000289</v>
      </c>
      <c r="T17" s="127" t="str">
        <f t="shared" si="4"/>
        <v>№009  сбыт</v>
      </c>
    </row>
    <row r="18" spans="1:21" x14ac:dyDescent="0.25">
      <c r="A18" s="111" t="s">
        <v>311</v>
      </c>
      <c r="B18" s="122" t="s">
        <v>414</v>
      </c>
      <c r="C18" s="123"/>
      <c r="D18" s="123"/>
      <c r="E18" s="123"/>
      <c r="F18" s="123"/>
      <c r="G18" s="123"/>
      <c r="H18" s="123"/>
      <c r="I18" s="123"/>
      <c r="J18" s="124"/>
      <c r="K18" s="124"/>
      <c r="L18" s="124"/>
      <c r="M18" s="125">
        <v>2304.6133000000018</v>
      </c>
      <c r="N18" s="126"/>
      <c r="O18" s="126"/>
      <c r="P18" s="127"/>
      <c r="Q18" s="122"/>
      <c r="R18" s="122"/>
      <c r="S18" s="125">
        <f>M18-Q18+N18+R18</f>
        <v>2304.6133000000018</v>
      </c>
      <c r="T18" s="127" t="str">
        <f t="shared" si="4"/>
        <v>№009а сбыт</v>
      </c>
    </row>
    <row r="19" spans="1:21" x14ac:dyDescent="0.25">
      <c r="A19" s="111"/>
      <c r="B19" s="8" t="s">
        <v>30</v>
      </c>
      <c r="J19" s="26"/>
      <c r="K19" s="26"/>
      <c r="L19" s="26"/>
      <c r="M19" s="120">
        <v>3302.4163000000017</v>
      </c>
      <c r="N19" s="28"/>
      <c r="O19" s="30"/>
      <c r="P19" s="4"/>
      <c r="Q19" s="8"/>
      <c r="R19" s="8"/>
      <c r="S19" s="39">
        <f>M19-Q19+N19+R19</f>
        <v>3302.4163000000017</v>
      </c>
      <c r="T19" s="4" t="str">
        <f t="shared" si="4"/>
        <v>№010</v>
      </c>
    </row>
    <row r="20" spans="1:21" x14ac:dyDescent="0.25">
      <c r="A20" s="111"/>
      <c r="B20" s="25" t="s">
        <v>31</v>
      </c>
      <c r="C20" s="27">
        <v>4032.47</v>
      </c>
      <c r="D20" s="27">
        <v>955.94</v>
      </c>
      <c r="E20" s="27">
        <v>4988.43</v>
      </c>
      <c r="F20" s="27" t="s">
        <v>447</v>
      </c>
      <c r="G20" s="27">
        <v>4053.69</v>
      </c>
      <c r="H20" s="27">
        <v>966.07</v>
      </c>
      <c r="I20" s="27">
        <v>5019.79</v>
      </c>
      <c r="J20" s="26">
        <f t="shared" ref="J20:L21" si="6">G20-C20</f>
        <v>21.220000000000255</v>
      </c>
      <c r="K20" s="26">
        <f t="shared" si="6"/>
        <v>10.129999999999995</v>
      </c>
      <c r="L20" s="26">
        <f t="shared" si="6"/>
        <v>31.359999999999673</v>
      </c>
      <c r="M20" s="120">
        <v>-176.29579999999936</v>
      </c>
      <c r="N20" s="28"/>
      <c r="O20" s="28">
        <f t="shared" ref="O20:P22" si="7">J20*O$6</f>
        <v>150.6620000000018</v>
      </c>
      <c r="P20" s="29">
        <f t="shared" si="7"/>
        <v>28.566599999999987</v>
      </c>
      <c r="Q20" s="25">
        <f t="shared" si="5"/>
        <v>179.22860000000179</v>
      </c>
      <c r="R20" s="25"/>
      <c r="S20" s="41">
        <f>M20-Q20+N20+R20</f>
        <v>-355.52440000000115</v>
      </c>
      <c r="T20" s="29" t="str">
        <f t="shared" si="4"/>
        <v>№011</v>
      </c>
    </row>
    <row r="21" spans="1:21" x14ac:dyDescent="0.25">
      <c r="A21" s="111"/>
      <c r="B21" s="8" t="s">
        <v>32</v>
      </c>
      <c r="C21" s="27">
        <v>1025.9000000000001</v>
      </c>
      <c r="D21" s="27">
        <v>294.93</v>
      </c>
      <c r="E21" s="27">
        <v>1320.83</v>
      </c>
      <c r="F21" s="27" t="s">
        <v>448</v>
      </c>
      <c r="G21" s="27">
        <v>1036.96</v>
      </c>
      <c r="H21" s="27">
        <v>300.54000000000002</v>
      </c>
      <c r="I21" s="27">
        <v>1337.5</v>
      </c>
      <c r="J21" s="26">
        <f t="shared" si="6"/>
        <v>11.059999999999945</v>
      </c>
      <c r="K21" s="26">
        <f t="shared" si="6"/>
        <v>5.6100000000000136</v>
      </c>
      <c r="L21" s="26">
        <f t="shared" si="6"/>
        <v>16.670000000000073</v>
      </c>
      <c r="M21" s="120">
        <v>-3517.293900000001</v>
      </c>
      <c r="N21" s="28"/>
      <c r="O21" s="30">
        <f t="shared" si="7"/>
        <v>78.525999999999613</v>
      </c>
      <c r="P21" s="4">
        <f t="shared" si="7"/>
        <v>15.820200000000037</v>
      </c>
      <c r="Q21" s="8">
        <f t="shared" si="5"/>
        <v>94.346199999999655</v>
      </c>
      <c r="R21" s="8"/>
      <c r="S21" s="39">
        <f>M21-Q21+N21+R21</f>
        <v>-3611.6401000000005</v>
      </c>
      <c r="T21" s="4" t="str">
        <f t="shared" si="4"/>
        <v xml:space="preserve">№012 </v>
      </c>
    </row>
    <row r="22" spans="1:21" x14ac:dyDescent="0.25">
      <c r="A22" s="111"/>
      <c r="B22" s="25" t="s">
        <v>33</v>
      </c>
      <c r="J22" s="26"/>
      <c r="K22" s="26"/>
      <c r="L22" s="26"/>
      <c r="M22" s="120">
        <v>5.2040999999999995</v>
      </c>
      <c r="N22" s="28"/>
      <c r="O22" s="28">
        <f t="shared" si="7"/>
        <v>0</v>
      </c>
      <c r="P22" s="29">
        <f t="shared" si="7"/>
        <v>0</v>
      </c>
      <c r="Q22" s="25">
        <f t="shared" si="5"/>
        <v>0</v>
      </c>
      <c r="R22" s="25"/>
      <c r="S22" s="41">
        <f>M22-Q22+N22+R22</f>
        <v>5.2040999999999995</v>
      </c>
      <c r="T22" s="29" t="str">
        <f t="shared" si="4"/>
        <v>№012а</v>
      </c>
    </row>
    <row r="23" spans="1:21" x14ac:dyDescent="0.25">
      <c r="A23" s="111" t="s">
        <v>433</v>
      </c>
      <c r="B23" s="8" t="s">
        <v>34</v>
      </c>
      <c r="C23" s="134">
        <v>13782.16</v>
      </c>
      <c r="D23" s="134">
        <v>3758.7100000000005</v>
      </c>
      <c r="E23" s="134">
        <v>17540.87</v>
      </c>
      <c r="F23" s="134"/>
      <c r="G23" s="134"/>
      <c r="H23" s="134"/>
      <c r="I23" s="134"/>
      <c r="J23" s="26"/>
      <c r="K23" s="26"/>
      <c r="L23" s="26"/>
      <c r="M23" s="41">
        <v>1484.5304999999994</v>
      </c>
      <c r="N23" s="28"/>
      <c r="O23" s="30"/>
      <c r="P23" s="4"/>
      <c r="Q23" s="8"/>
      <c r="R23" s="25"/>
      <c r="S23" s="41">
        <v>1484.5304999999994</v>
      </c>
      <c r="T23" s="4" t="str">
        <f t="shared" si="4"/>
        <v xml:space="preserve">№013 </v>
      </c>
      <c r="U23" t="s">
        <v>550</v>
      </c>
    </row>
    <row r="24" spans="1:21" x14ac:dyDescent="0.25">
      <c r="A24" s="111"/>
      <c r="B24" s="25" t="s">
        <v>35</v>
      </c>
      <c r="C24" s="27">
        <v>4942.3999999999996</v>
      </c>
      <c r="D24" s="27">
        <v>8158.73</v>
      </c>
      <c r="E24" s="27">
        <v>13101.18</v>
      </c>
      <c r="F24" s="27" t="s">
        <v>449</v>
      </c>
      <c r="G24" s="27">
        <v>4944.76</v>
      </c>
      <c r="H24" s="27">
        <v>8159.59</v>
      </c>
      <c r="I24" s="27">
        <v>13104.4</v>
      </c>
      <c r="J24" s="26">
        <f t="shared" ref="J24:L27" si="8">G24-C24</f>
        <v>2.3600000000005821</v>
      </c>
      <c r="K24" s="26">
        <f t="shared" si="8"/>
        <v>0.86000000000058208</v>
      </c>
      <c r="L24" s="26">
        <f t="shared" si="8"/>
        <v>3.2199999999993452</v>
      </c>
      <c r="M24" s="120">
        <v>-2660.3882999999969</v>
      </c>
      <c r="N24" s="28"/>
      <c r="O24" s="28">
        <f t="shared" ref="O24:P27" si="9">J24*O$6</f>
        <v>16.756000000004132</v>
      </c>
      <c r="P24" s="29">
        <f t="shared" si="9"/>
        <v>2.4252000000016412</v>
      </c>
      <c r="Q24" s="25">
        <f t="shared" si="5"/>
        <v>19.181200000005774</v>
      </c>
      <c r="R24" s="25"/>
      <c r="S24" s="41">
        <f t="shared" ref="S24:S55" si="10">M24-Q24+N24+R24</f>
        <v>-2679.5695000000028</v>
      </c>
      <c r="T24" s="29" t="str">
        <f t="shared" si="4"/>
        <v xml:space="preserve">№014 </v>
      </c>
    </row>
    <row r="25" spans="1:21" x14ac:dyDescent="0.25">
      <c r="A25" s="111"/>
      <c r="B25" s="8" t="s">
        <v>36</v>
      </c>
      <c r="C25" s="27">
        <v>3980.99</v>
      </c>
      <c r="D25" s="27">
        <v>2139.4699999999998</v>
      </c>
      <c r="E25" s="27">
        <v>6120.47</v>
      </c>
      <c r="F25" s="27" t="s">
        <v>36</v>
      </c>
      <c r="G25" s="27">
        <v>3991.54</v>
      </c>
      <c r="H25" s="27">
        <v>2146.23</v>
      </c>
      <c r="I25" s="27">
        <v>6137.77</v>
      </c>
      <c r="J25" s="26">
        <f t="shared" si="8"/>
        <v>10.550000000000182</v>
      </c>
      <c r="K25" s="26">
        <f t="shared" si="8"/>
        <v>6.7600000000002183</v>
      </c>
      <c r="L25" s="26">
        <f t="shared" si="8"/>
        <v>17.300000000000182</v>
      </c>
      <c r="M25" s="120">
        <v>-950.79649999999833</v>
      </c>
      <c r="N25" s="28"/>
      <c r="O25" s="26">
        <f t="shared" si="9"/>
        <v>74.905000000001294</v>
      </c>
      <c r="P25" s="4">
        <f t="shared" si="9"/>
        <v>19.063200000000613</v>
      </c>
      <c r="Q25" s="8">
        <f t="shared" si="5"/>
        <v>93.9682000000019</v>
      </c>
      <c r="R25" s="8"/>
      <c r="S25" s="39">
        <f t="shared" si="10"/>
        <v>-1044.7647000000002</v>
      </c>
      <c r="T25" s="4" t="str">
        <f t="shared" si="4"/>
        <v xml:space="preserve">№015 </v>
      </c>
    </row>
    <row r="26" spans="1:21" x14ac:dyDescent="0.25">
      <c r="A26" s="111"/>
      <c r="B26" s="25" t="s">
        <v>37</v>
      </c>
      <c r="C26" s="27">
        <v>7353.8</v>
      </c>
      <c r="D26" s="27">
        <v>7041.31</v>
      </c>
      <c r="E26" s="27">
        <v>14395.12</v>
      </c>
      <c r="F26" s="27" t="s">
        <v>450</v>
      </c>
      <c r="G26" s="27">
        <v>7356.04</v>
      </c>
      <c r="H26" s="27">
        <v>7041.31</v>
      </c>
      <c r="I26" s="27">
        <v>14397.36</v>
      </c>
      <c r="J26" s="26">
        <f t="shared" si="8"/>
        <v>2.2399999999997817</v>
      </c>
      <c r="K26" s="26">
        <f t="shared" si="8"/>
        <v>0</v>
      </c>
      <c r="L26" s="26">
        <f t="shared" si="8"/>
        <v>2.2399999999997817</v>
      </c>
      <c r="M26" s="120">
        <v>-1154.2412000000047</v>
      </c>
      <c r="N26" s="28"/>
      <c r="O26" s="28">
        <f t="shared" si="9"/>
        <v>15.903999999998449</v>
      </c>
      <c r="P26" s="29">
        <f t="shared" si="9"/>
        <v>0</v>
      </c>
      <c r="Q26" s="25">
        <f>SUM(O26:P26)</f>
        <v>15.903999999998449</v>
      </c>
      <c r="R26" s="25"/>
      <c r="S26" s="41">
        <f t="shared" si="10"/>
        <v>-1170.1452000000031</v>
      </c>
      <c r="T26" s="29" t="str">
        <f t="shared" si="4"/>
        <v xml:space="preserve">№016\17 </v>
      </c>
    </row>
    <row r="27" spans="1:21" ht="38.25" x14ac:dyDescent="0.25">
      <c r="A27" s="111"/>
      <c r="B27" s="8" t="s">
        <v>38</v>
      </c>
      <c r="C27" s="27">
        <v>5038.71</v>
      </c>
      <c r="D27" s="27">
        <v>1886.92</v>
      </c>
      <c r="E27" s="27">
        <v>6925.66</v>
      </c>
      <c r="F27" s="27" t="s">
        <v>451</v>
      </c>
      <c r="G27" s="27">
        <v>5078.3100000000004</v>
      </c>
      <c r="H27" s="27">
        <v>1901.3400000000001</v>
      </c>
      <c r="I27" s="27">
        <v>6979.67</v>
      </c>
      <c r="J27" s="26">
        <f t="shared" si="8"/>
        <v>39.600000000000364</v>
      </c>
      <c r="K27" s="26">
        <f t="shared" si="8"/>
        <v>14.420000000000073</v>
      </c>
      <c r="L27" s="26">
        <f t="shared" si="8"/>
        <v>54.010000000000218</v>
      </c>
      <c r="M27" s="120">
        <v>-2356.489500000001</v>
      </c>
      <c r="N27" s="28"/>
      <c r="O27" s="30">
        <f t="shared" si="9"/>
        <v>281.16000000000258</v>
      </c>
      <c r="P27" s="4">
        <f t="shared" si="9"/>
        <v>40.664400000000199</v>
      </c>
      <c r="Q27" s="8">
        <f t="shared" si="5"/>
        <v>321.82440000000281</v>
      </c>
      <c r="R27" s="8"/>
      <c r="S27" s="39">
        <f t="shared" si="10"/>
        <v>-2678.3139000000037</v>
      </c>
      <c r="T27" s="4" t="str">
        <f t="shared" si="4"/>
        <v xml:space="preserve">№018 </v>
      </c>
    </row>
    <row r="28" spans="1:21" x14ac:dyDescent="0.25">
      <c r="A28" s="111"/>
      <c r="B28" s="25" t="s">
        <v>39</v>
      </c>
      <c r="J28" s="26"/>
      <c r="K28" s="26"/>
      <c r="L28" s="26"/>
      <c r="M28" s="120">
        <v>4279.3986000000004</v>
      </c>
      <c r="N28" s="28"/>
      <c r="O28" s="28"/>
      <c r="P28" s="29">
        <f t="shared" ref="P28:P39" si="11">K28*P$6</f>
        <v>0</v>
      </c>
      <c r="Q28" s="25">
        <f t="shared" si="5"/>
        <v>0</v>
      </c>
      <c r="R28" s="25"/>
      <c r="S28" s="41">
        <f t="shared" si="10"/>
        <v>4279.3986000000004</v>
      </c>
      <c r="T28" s="29" t="str">
        <f t="shared" si="4"/>
        <v xml:space="preserve">№019 </v>
      </c>
    </row>
    <row r="29" spans="1:21" x14ac:dyDescent="0.25">
      <c r="A29" s="111"/>
      <c r="B29" s="8" t="s">
        <v>40</v>
      </c>
      <c r="C29" s="27">
        <v>6534.99</v>
      </c>
      <c r="D29" s="27">
        <v>2928.55</v>
      </c>
      <c r="E29" s="27">
        <v>9464.18</v>
      </c>
      <c r="F29" s="27" t="s">
        <v>452</v>
      </c>
      <c r="G29" s="27">
        <v>6534.99</v>
      </c>
      <c r="H29" s="27">
        <v>2928.55</v>
      </c>
      <c r="I29" s="27">
        <v>9464.18</v>
      </c>
      <c r="J29" s="26">
        <f t="shared" ref="J29:L31" si="12">G29-C29</f>
        <v>0</v>
      </c>
      <c r="K29" s="26">
        <f t="shared" si="12"/>
        <v>0</v>
      </c>
      <c r="L29" s="26">
        <f t="shared" si="12"/>
        <v>0</v>
      </c>
      <c r="M29" s="120">
        <v>-1823.378499999998</v>
      </c>
      <c r="N29" s="28"/>
      <c r="O29" s="30">
        <f>J29*O$6</f>
        <v>0</v>
      </c>
      <c r="P29" s="4">
        <f t="shared" si="11"/>
        <v>0</v>
      </c>
      <c r="Q29" s="8">
        <f t="shared" si="5"/>
        <v>0</v>
      </c>
      <c r="R29" s="8"/>
      <c r="S29" s="39">
        <f t="shared" si="10"/>
        <v>-1823.378499999998</v>
      </c>
      <c r="T29" s="4" t="str">
        <f t="shared" si="4"/>
        <v xml:space="preserve">№020 </v>
      </c>
    </row>
    <row r="30" spans="1:21" x14ac:dyDescent="0.25">
      <c r="A30" s="111"/>
      <c r="B30" s="25" t="s">
        <v>41</v>
      </c>
      <c r="C30" s="27">
        <v>682.68</v>
      </c>
      <c r="D30" s="27">
        <v>561.4</v>
      </c>
      <c r="E30" s="27">
        <v>1244.0899999999999</v>
      </c>
      <c r="F30" s="27" t="s">
        <v>41</v>
      </c>
      <c r="G30" s="27">
        <v>743.9</v>
      </c>
      <c r="H30" s="27">
        <v>599.91999999999996</v>
      </c>
      <c r="I30" s="27">
        <v>1343.84</v>
      </c>
      <c r="J30" s="26">
        <f t="shared" si="12"/>
        <v>61.220000000000027</v>
      </c>
      <c r="K30" s="26">
        <f t="shared" si="12"/>
        <v>38.519999999999982</v>
      </c>
      <c r="L30" s="26">
        <f t="shared" si="12"/>
        <v>99.75</v>
      </c>
      <c r="M30" s="120">
        <v>-1535.1030000000014</v>
      </c>
      <c r="N30" s="28"/>
      <c r="O30" s="28">
        <f>J30*O$6</f>
        <v>434.66200000000015</v>
      </c>
      <c r="P30" s="29">
        <f t="shared" si="11"/>
        <v>108.62639999999995</v>
      </c>
      <c r="Q30" s="25">
        <f t="shared" si="5"/>
        <v>543.28840000000014</v>
      </c>
      <c r="R30" s="25"/>
      <c r="S30" s="41">
        <f t="shared" si="10"/>
        <v>-2078.3914000000013</v>
      </c>
      <c r="T30" s="29" t="str">
        <f t="shared" si="4"/>
        <v>№021\1</v>
      </c>
    </row>
    <row r="31" spans="1:21" x14ac:dyDescent="0.25">
      <c r="A31" s="111"/>
      <c r="B31" s="8" t="s">
        <v>42</v>
      </c>
      <c r="C31" s="27">
        <v>1920.41</v>
      </c>
      <c r="D31" s="27">
        <v>930.64</v>
      </c>
      <c r="E31" s="27">
        <v>2851.06</v>
      </c>
      <c r="F31" s="27" t="s">
        <v>42</v>
      </c>
      <c r="G31" s="27">
        <v>1937.14</v>
      </c>
      <c r="H31" s="27">
        <v>934.25</v>
      </c>
      <c r="I31" s="27">
        <v>2871.4</v>
      </c>
      <c r="J31" s="26">
        <f t="shared" si="12"/>
        <v>16.730000000000018</v>
      </c>
      <c r="K31" s="26">
        <f t="shared" si="12"/>
        <v>3.6100000000000136</v>
      </c>
      <c r="L31" s="26">
        <f t="shared" si="12"/>
        <v>20.340000000000146</v>
      </c>
      <c r="M31" s="120">
        <v>-3660.6098999999986</v>
      </c>
      <c r="N31" s="28"/>
      <c r="O31" s="30">
        <f>J31*O$6</f>
        <v>118.78300000000013</v>
      </c>
      <c r="P31" s="4">
        <f t="shared" si="11"/>
        <v>10.180200000000038</v>
      </c>
      <c r="Q31" s="8">
        <f t="shared" si="5"/>
        <v>128.96320000000017</v>
      </c>
      <c r="R31" s="8"/>
      <c r="S31" s="39">
        <f t="shared" si="10"/>
        <v>-3789.5730999999987</v>
      </c>
      <c r="T31" s="4" t="str">
        <f t="shared" si="4"/>
        <v xml:space="preserve">№021\2 </v>
      </c>
    </row>
    <row r="32" spans="1:21" x14ac:dyDescent="0.25">
      <c r="A32" s="111" t="s">
        <v>349</v>
      </c>
      <c r="B32" s="122" t="s">
        <v>43</v>
      </c>
      <c r="C32" s="123"/>
      <c r="D32" s="123"/>
      <c r="E32" s="123"/>
      <c r="F32" s="123"/>
      <c r="G32" s="123"/>
      <c r="H32" s="123"/>
      <c r="I32" s="123"/>
      <c r="J32" s="124"/>
      <c r="K32" s="124"/>
      <c r="L32" s="124"/>
      <c r="M32" s="125">
        <v>46.180499999999711</v>
      </c>
      <c r="N32" s="126"/>
      <c r="O32" s="126"/>
      <c r="P32" s="127">
        <f t="shared" si="11"/>
        <v>0</v>
      </c>
      <c r="Q32" s="122">
        <f t="shared" si="5"/>
        <v>0</v>
      </c>
      <c r="R32" s="122"/>
      <c r="S32" s="125">
        <f t="shared" si="10"/>
        <v>46.180499999999711</v>
      </c>
      <c r="T32" s="127" t="str">
        <f t="shared" si="4"/>
        <v>№022 сбыт</v>
      </c>
    </row>
    <row r="33" spans="1:20" x14ac:dyDescent="0.25">
      <c r="A33" s="111"/>
      <c r="B33" s="8" t="s">
        <v>44</v>
      </c>
      <c r="C33" s="27">
        <v>2313.9699999999998</v>
      </c>
      <c r="D33" s="27">
        <v>1065.31</v>
      </c>
      <c r="E33" s="27">
        <v>3379.29</v>
      </c>
      <c r="F33" s="27" t="s">
        <v>453</v>
      </c>
      <c r="G33" s="27">
        <v>2316.5100000000002</v>
      </c>
      <c r="H33" s="27">
        <v>1067.31</v>
      </c>
      <c r="I33" s="27">
        <v>3383.83</v>
      </c>
      <c r="J33" s="26">
        <f t="shared" ref="J33:L39" si="13">G33-C33</f>
        <v>2.5400000000004184</v>
      </c>
      <c r="K33" s="26">
        <f t="shared" si="13"/>
        <v>2</v>
      </c>
      <c r="L33" s="26">
        <f t="shared" si="13"/>
        <v>4.5399999999999636</v>
      </c>
      <c r="M33" s="120">
        <v>934.07650000000081</v>
      </c>
      <c r="N33" s="28"/>
      <c r="O33" s="26">
        <f t="shared" ref="O33:O39" si="14">J33*O$6</f>
        <v>18.034000000002969</v>
      </c>
      <c r="P33" s="4">
        <f t="shared" si="11"/>
        <v>5.64</v>
      </c>
      <c r="Q33" s="8">
        <f t="shared" si="5"/>
        <v>23.67400000000297</v>
      </c>
      <c r="R33" s="8"/>
      <c r="S33" s="39">
        <f t="shared" si="10"/>
        <v>910.40249999999787</v>
      </c>
      <c r="T33" s="4" t="str">
        <f t="shared" si="4"/>
        <v>№022а</v>
      </c>
    </row>
    <row r="34" spans="1:20" x14ac:dyDescent="0.25">
      <c r="A34" s="111"/>
      <c r="B34" s="25" t="s">
        <v>45</v>
      </c>
      <c r="C34" s="27">
        <v>0.51</v>
      </c>
      <c r="D34" s="27">
        <v>0.57999999999999996</v>
      </c>
      <c r="E34" s="27">
        <v>1.1000000000000001</v>
      </c>
      <c r="F34" s="27" t="s">
        <v>45</v>
      </c>
      <c r="G34" s="27">
        <v>0.51</v>
      </c>
      <c r="H34" s="27">
        <v>0.57999999999999996</v>
      </c>
      <c r="I34" s="27">
        <v>1.1000000000000001</v>
      </c>
      <c r="J34" s="26">
        <f t="shared" si="13"/>
        <v>0</v>
      </c>
      <c r="K34" s="26">
        <f t="shared" si="13"/>
        <v>0</v>
      </c>
      <c r="L34" s="26">
        <f t="shared" si="13"/>
        <v>0</v>
      </c>
      <c r="M34" s="120">
        <v>-8.3732000000000006</v>
      </c>
      <c r="N34" s="28"/>
      <c r="O34" s="28">
        <f t="shared" si="14"/>
        <v>0</v>
      </c>
      <c r="P34" s="29">
        <f t="shared" si="11"/>
        <v>0</v>
      </c>
      <c r="Q34" s="25">
        <f t="shared" si="5"/>
        <v>0</v>
      </c>
      <c r="R34" s="25"/>
      <c r="S34" s="41">
        <f t="shared" si="10"/>
        <v>-8.3732000000000006</v>
      </c>
      <c r="T34" s="29" t="str">
        <f t="shared" si="4"/>
        <v>№023</v>
      </c>
    </row>
    <row r="35" spans="1:20" x14ac:dyDescent="0.25">
      <c r="A35" s="111"/>
      <c r="B35" s="8" t="s">
        <v>46</v>
      </c>
      <c r="C35" s="27">
        <v>693.23</v>
      </c>
      <c r="D35" s="27">
        <v>374.14</v>
      </c>
      <c r="E35" s="27">
        <v>1067.3699999999999</v>
      </c>
      <c r="F35" s="27"/>
      <c r="G35" s="27"/>
      <c r="H35" s="27"/>
      <c r="I35" s="27"/>
      <c r="J35" s="26"/>
      <c r="K35" s="26"/>
      <c r="L35" s="26"/>
      <c r="M35" s="120">
        <v>-1032.7538999999997</v>
      </c>
      <c r="N35" s="28"/>
      <c r="O35" s="30"/>
      <c r="P35" s="4"/>
      <c r="Q35" s="8"/>
      <c r="R35" s="8"/>
      <c r="S35" s="39">
        <f>M35-Q35+N35+R35</f>
        <v>-1032.7538999999997</v>
      </c>
      <c r="T35" s="4" t="str">
        <f t="shared" si="4"/>
        <v xml:space="preserve">№024 </v>
      </c>
    </row>
    <row r="36" spans="1:20" x14ac:dyDescent="0.25">
      <c r="A36" s="111"/>
      <c r="B36" s="25" t="s">
        <v>47</v>
      </c>
      <c r="C36" s="27">
        <v>13550.83</v>
      </c>
      <c r="D36" s="27">
        <v>7106.27</v>
      </c>
      <c r="E36" s="27">
        <v>20657.099999999999</v>
      </c>
      <c r="F36" s="27" t="s">
        <v>454</v>
      </c>
      <c r="G36" s="27">
        <v>13597.9</v>
      </c>
      <c r="H36" s="27">
        <v>7124.4800000000005</v>
      </c>
      <c r="I36" s="27">
        <v>20722.39</v>
      </c>
      <c r="J36" s="26">
        <f t="shared" si="13"/>
        <v>47.069999999999709</v>
      </c>
      <c r="K36" s="26">
        <f t="shared" si="13"/>
        <v>18.210000000000036</v>
      </c>
      <c r="L36" s="26">
        <f t="shared" si="13"/>
        <v>65.290000000000873</v>
      </c>
      <c r="M36" s="120">
        <v>-17322.462899999999</v>
      </c>
      <c r="N36" s="28">
        <v>18000</v>
      </c>
      <c r="O36" s="28">
        <f t="shared" si="14"/>
        <v>334.1969999999979</v>
      </c>
      <c r="P36" s="29">
        <f t="shared" si="11"/>
        <v>51.352200000000103</v>
      </c>
      <c r="Q36" s="25">
        <f t="shared" si="5"/>
        <v>385.549199999998</v>
      </c>
      <c r="R36" s="25"/>
      <c r="S36" s="41">
        <f>M36-Q36+N36+R36</f>
        <v>291.98790000000372</v>
      </c>
      <c r="T36" s="29" t="str">
        <f t="shared" si="4"/>
        <v>№025</v>
      </c>
    </row>
    <row r="37" spans="1:20" ht="25.5" x14ac:dyDescent="0.25">
      <c r="A37" s="111"/>
      <c r="B37" s="8" t="s">
        <v>48</v>
      </c>
      <c r="C37" s="27">
        <v>4992.53</v>
      </c>
      <c r="D37" s="27">
        <v>2399.29</v>
      </c>
      <c r="E37" s="27">
        <v>7391.82</v>
      </c>
      <c r="F37" s="27" t="s">
        <v>455</v>
      </c>
      <c r="G37" s="27">
        <v>5104.6099999999997</v>
      </c>
      <c r="H37" s="27">
        <v>2451.39</v>
      </c>
      <c r="I37" s="27">
        <v>7556.01</v>
      </c>
      <c r="J37" s="26">
        <f t="shared" si="13"/>
        <v>112.07999999999993</v>
      </c>
      <c r="K37" s="26">
        <f t="shared" si="13"/>
        <v>52.099999999999909</v>
      </c>
      <c r="L37" s="26">
        <f t="shared" si="13"/>
        <v>164.19000000000051</v>
      </c>
      <c r="M37" s="120">
        <v>4651.8446999999996</v>
      </c>
      <c r="N37" s="28"/>
      <c r="O37" s="30">
        <f t="shared" si="14"/>
        <v>795.76799999999946</v>
      </c>
      <c r="P37" s="4">
        <f t="shared" si="11"/>
        <v>146.92199999999974</v>
      </c>
      <c r="Q37" s="31">
        <f t="shared" si="5"/>
        <v>942.68999999999915</v>
      </c>
      <c r="R37" s="8"/>
      <c r="S37" s="39">
        <f t="shared" si="10"/>
        <v>3709.1547000000005</v>
      </c>
      <c r="T37" s="4" t="str">
        <f t="shared" si="4"/>
        <v>№026</v>
      </c>
    </row>
    <row r="38" spans="1:20" x14ac:dyDescent="0.25">
      <c r="A38" s="111"/>
      <c r="B38" s="25" t="s">
        <v>49</v>
      </c>
      <c r="C38" s="27">
        <v>4721.8500000000004</v>
      </c>
      <c r="D38" s="27">
        <v>2742.05</v>
      </c>
      <c r="E38" s="27">
        <v>7463.98</v>
      </c>
      <c r="F38" s="27" t="s">
        <v>456</v>
      </c>
      <c r="G38" s="27">
        <v>4721.8500000000004</v>
      </c>
      <c r="H38" s="27">
        <v>2742.05</v>
      </c>
      <c r="I38" s="27">
        <v>7463.9800000000005</v>
      </c>
      <c r="J38" s="26">
        <f t="shared" si="13"/>
        <v>0</v>
      </c>
      <c r="K38" s="26">
        <f t="shared" si="13"/>
        <v>0</v>
      </c>
      <c r="L38" s="26">
        <f t="shared" si="13"/>
        <v>0</v>
      </c>
      <c r="M38" s="120">
        <v>-1208.1893000000027</v>
      </c>
      <c r="N38" s="28"/>
      <c r="O38" s="28">
        <f t="shared" si="14"/>
        <v>0</v>
      </c>
      <c r="P38" s="29">
        <f t="shared" si="11"/>
        <v>0</v>
      </c>
      <c r="Q38" s="25">
        <f>SUM(O38:P38)</f>
        <v>0</v>
      </c>
      <c r="R38" s="25"/>
      <c r="S38" s="41">
        <f t="shared" si="10"/>
        <v>-1208.1893000000027</v>
      </c>
      <c r="T38" s="29" t="str">
        <f t="shared" si="4"/>
        <v>№027</v>
      </c>
    </row>
    <row r="39" spans="1:20" x14ac:dyDescent="0.25">
      <c r="A39" s="111"/>
      <c r="B39" s="8" t="s">
        <v>50</v>
      </c>
      <c r="C39" s="27">
        <v>1330.52</v>
      </c>
      <c r="D39" s="27">
        <v>496.08</v>
      </c>
      <c r="E39" s="27">
        <v>1826.61</v>
      </c>
      <c r="F39" s="27" t="s">
        <v>457</v>
      </c>
      <c r="G39" s="27">
        <v>1330.52</v>
      </c>
      <c r="H39" s="27">
        <v>496.08</v>
      </c>
      <c r="I39" s="27">
        <v>1826.6100000000001</v>
      </c>
      <c r="J39" s="26">
        <f t="shared" si="13"/>
        <v>0</v>
      </c>
      <c r="K39" s="26">
        <f t="shared" si="13"/>
        <v>0</v>
      </c>
      <c r="L39" s="26">
        <f t="shared" si="13"/>
        <v>0</v>
      </c>
      <c r="M39" s="120">
        <v>-4.3548000000000027</v>
      </c>
      <c r="N39" s="28"/>
      <c r="O39" s="30">
        <f t="shared" si="14"/>
        <v>0</v>
      </c>
      <c r="P39" s="4">
        <f t="shared" si="11"/>
        <v>0</v>
      </c>
      <c r="Q39" s="31">
        <f t="shared" si="5"/>
        <v>0</v>
      </c>
      <c r="R39" s="8"/>
      <c r="S39" s="39">
        <f t="shared" si="10"/>
        <v>-4.3548000000000027</v>
      </c>
      <c r="T39" s="4" t="str">
        <f t="shared" si="4"/>
        <v>№028</v>
      </c>
    </row>
    <row r="40" spans="1:20" x14ac:dyDescent="0.25">
      <c r="A40" s="111" t="s">
        <v>325</v>
      </c>
      <c r="B40" s="122" t="s">
        <v>51</v>
      </c>
      <c r="C40" s="123"/>
      <c r="D40" s="123"/>
      <c r="E40" s="123"/>
      <c r="F40" s="123"/>
      <c r="G40" s="123"/>
      <c r="H40" s="123"/>
      <c r="I40" s="123"/>
      <c r="J40" s="124">
        <f t="shared" ref="J40:K44" si="15">G40-C40</f>
        <v>0</v>
      </c>
      <c r="K40" s="124">
        <f t="shared" si="15"/>
        <v>0</v>
      </c>
      <c r="L40" s="124"/>
      <c r="M40" s="125">
        <v>4.7999999908370228E-3</v>
      </c>
      <c r="N40" s="126"/>
      <c r="O40" s="126"/>
      <c r="P40" s="127"/>
      <c r="Q40" s="122"/>
      <c r="R40" s="122"/>
      <c r="S40" s="125">
        <f t="shared" si="10"/>
        <v>4.7999999908370228E-3</v>
      </c>
      <c r="T40" s="127" t="str">
        <f t="shared" si="4"/>
        <v>№029 сбыт</v>
      </c>
    </row>
    <row r="41" spans="1:20" x14ac:dyDescent="0.25">
      <c r="A41" s="111"/>
      <c r="B41" s="8" t="s">
        <v>52</v>
      </c>
      <c r="C41" s="27">
        <v>2884.75</v>
      </c>
      <c r="D41" s="27">
        <v>1321.79</v>
      </c>
      <c r="E41" s="27">
        <v>4206.6000000000004</v>
      </c>
      <c r="F41" s="27" t="s">
        <v>52</v>
      </c>
      <c r="G41" s="27">
        <v>2884.75</v>
      </c>
      <c r="H41" s="27">
        <v>1321.79</v>
      </c>
      <c r="I41" s="27">
        <v>4206.6000000000004</v>
      </c>
      <c r="J41" s="26">
        <f t="shared" si="15"/>
        <v>0</v>
      </c>
      <c r="K41" s="26">
        <f t="shared" si="15"/>
        <v>0</v>
      </c>
      <c r="L41" s="26">
        <f>I41-E41</f>
        <v>0</v>
      </c>
      <c r="M41" s="120">
        <v>-702.1808999999987</v>
      </c>
      <c r="N41" s="28"/>
      <c r="O41" s="26">
        <f t="shared" ref="O41:P44" si="16">J41*O$6</f>
        <v>0</v>
      </c>
      <c r="P41" s="4">
        <f t="shared" si="16"/>
        <v>0</v>
      </c>
      <c r="Q41" s="8">
        <f t="shared" si="5"/>
        <v>0</v>
      </c>
      <c r="R41" s="8"/>
      <c r="S41" s="39">
        <f t="shared" si="10"/>
        <v>-702.1808999999987</v>
      </c>
      <c r="T41" s="4" t="str">
        <f t="shared" si="4"/>
        <v>№030</v>
      </c>
    </row>
    <row r="42" spans="1:20" x14ac:dyDescent="0.25">
      <c r="A42" s="111"/>
      <c r="B42" s="25" t="s">
        <v>53</v>
      </c>
      <c r="C42" s="27">
        <v>14351.05</v>
      </c>
      <c r="D42" s="27">
        <v>7257.91</v>
      </c>
      <c r="E42" s="27">
        <v>21608.97</v>
      </c>
      <c r="F42" s="27" t="s">
        <v>458</v>
      </c>
      <c r="G42" s="27">
        <v>14360</v>
      </c>
      <c r="H42" s="27">
        <v>7270.55</v>
      </c>
      <c r="I42" s="27">
        <v>21630.560000000001</v>
      </c>
      <c r="J42" s="26">
        <f t="shared" si="15"/>
        <v>8.9500000000007276</v>
      </c>
      <c r="K42" s="26">
        <f t="shared" si="15"/>
        <v>12.640000000000327</v>
      </c>
      <c r="L42" s="26">
        <f>I42-E42</f>
        <v>21.590000000000146</v>
      </c>
      <c r="M42" s="120">
        <v>-11873.676499999994</v>
      </c>
      <c r="N42" s="28">
        <f>6328.57+5000</f>
        <v>11328.57</v>
      </c>
      <c r="O42" s="28">
        <f t="shared" si="16"/>
        <v>63.54500000000516</v>
      </c>
      <c r="P42" s="29">
        <f t="shared" si="16"/>
        <v>35.64480000000092</v>
      </c>
      <c r="Q42" s="25">
        <f t="shared" si="5"/>
        <v>99.189800000006073</v>
      </c>
      <c r="R42" s="25"/>
      <c r="S42" s="41">
        <f>M42-Q42+N42+R42</f>
        <v>-644.29629999999997</v>
      </c>
      <c r="T42" s="29" t="str">
        <f t="shared" si="4"/>
        <v>№031\1</v>
      </c>
    </row>
    <row r="43" spans="1:20" x14ac:dyDescent="0.25">
      <c r="A43" s="111"/>
      <c r="B43" s="8" t="s">
        <v>54</v>
      </c>
      <c r="C43" s="27">
        <v>7088.95</v>
      </c>
      <c r="D43" s="27">
        <v>2073.44</v>
      </c>
      <c r="E43" s="27">
        <v>9162.39</v>
      </c>
      <c r="F43" s="27" t="s">
        <v>459</v>
      </c>
      <c r="G43" s="27">
        <v>7109.6900000000005</v>
      </c>
      <c r="H43" s="27">
        <v>2073.6999999999998</v>
      </c>
      <c r="I43" s="27">
        <v>9183.4</v>
      </c>
      <c r="J43" s="26">
        <f t="shared" si="15"/>
        <v>20.740000000000691</v>
      </c>
      <c r="K43" s="26">
        <f t="shared" si="15"/>
        <v>0.25999999999976353</v>
      </c>
      <c r="L43" s="26">
        <f>I43-E43</f>
        <v>21.010000000000218</v>
      </c>
      <c r="M43" s="120">
        <v>6476.5572000000193</v>
      </c>
      <c r="N43" s="28">
        <f ca="1">-S43</f>
        <v>-6328.5700000000152</v>
      </c>
      <c r="O43" s="30">
        <f t="shared" si="16"/>
        <v>147.25400000000491</v>
      </c>
      <c r="P43" s="4">
        <f t="shared" si="16"/>
        <v>0.73319999999933316</v>
      </c>
      <c r="Q43" s="8">
        <f t="shared" si="5"/>
        <v>147.98720000000424</v>
      </c>
      <c r="R43" s="8"/>
      <c r="S43" s="39">
        <f ca="1">M43-Q43+N43+R43</f>
        <v>0</v>
      </c>
      <c r="T43" s="4" t="str">
        <f t="shared" si="4"/>
        <v>№031\2</v>
      </c>
    </row>
    <row r="44" spans="1:20" x14ac:dyDescent="0.25">
      <c r="A44" s="111"/>
      <c r="B44" s="25" t="s">
        <v>55</v>
      </c>
      <c r="C44" s="27">
        <v>8020.87</v>
      </c>
      <c r="D44" s="27">
        <v>4580.5200000000004</v>
      </c>
      <c r="E44" s="27">
        <v>12601.48</v>
      </c>
      <c r="F44" s="27" t="s">
        <v>460</v>
      </c>
      <c r="G44" s="27">
        <v>8021.92</v>
      </c>
      <c r="H44" s="27">
        <v>4580.97</v>
      </c>
      <c r="I44" s="27">
        <v>12602.98</v>
      </c>
      <c r="J44" s="26">
        <f t="shared" si="15"/>
        <v>1.0500000000001819</v>
      </c>
      <c r="K44" s="26">
        <f t="shared" si="15"/>
        <v>0.4499999999998181</v>
      </c>
      <c r="L44" s="26">
        <f>I44-E44</f>
        <v>1.5</v>
      </c>
      <c r="M44" s="120">
        <v>-3144.1873999999989</v>
      </c>
      <c r="N44" s="28"/>
      <c r="O44" s="28">
        <f t="shared" si="16"/>
        <v>7.4550000000012915</v>
      </c>
      <c r="P44" s="29">
        <f t="shared" si="16"/>
        <v>1.268999999999487</v>
      </c>
      <c r="Q44" s="25">
        <f t="shared" si="5"/>
        <v>8.7240000000007782</v>
      </c>
      <c r="R44" s="25"/>
      <c r="S44" s="41">
        <f t="shared" si="10"/>
        <v>-3152.9113999999995</v>
      </c>
      <c r="T44" s="29" t="str">
        <f t="shared" si="4"/>
        <v xml:space="preserve">№032 </v>
      </c>
    </row>
    <row r="45" spans="1:20" x14ac:dyDescent="0.25">
      <c r="A45" s="111" t="s">
        <v>334</v>
      </c>
      <c r="B45" s="122" t="s">
        <v>56</v>
      </c>
      <c r="C45" s="123"/>
      <c r="D45" s="123"/>
      <c r="E45" s="123"/>
      <c r="F45" s="123"/>
      <c r="G45" s="123"/>
      <c r="H45" s="123"/>
      <c r="I45" s="123"/>
      <c r="J45" s="124"/>
      <c r="K45" s="124"/>
      <c r="L45" s="124"/>
      <c r="M45" s="125">
        <v>640.01399999999649</v>
      </c>
      <c r="N45" s="126"/>
      <c r="O45" s="126"/>
      <c r="P45" s="127"/>
      <c r="Q45" s="122"/>
      <c r="R45" s="122"/>
      <c r="S45" s="125">
        <f t="shared" si="10"/>
        <v>640.01399999999649</v>
      </c>
      <c r="T45" s="127" t="str">
        <f t="shared" si="4"/>
        <v>№033 сбыт</v>
      </c>
    </row>
    <row r="46" spans="1:20" x14ac:dyDescent="0.25">
      <c r="A46" s="111"/>
      <c r="B46" s="25" t="s">
        <v>57</v>
      </c>
      <c r="C46" s="27">
        <v>1965.37</v>
      </c>
      <c r="D46" s="27">
        <v>436.79</v>
      </c>
      <c r="E46" s="27">
        <v>2402.17</v>
      </c>
      <c r="F46" s="27" t="s">
        <v>461</v>
      </c>
      <c r="G46" s="27">
        <v>1965.3700000000001</v>
      </c>
      <c r="H46" s="27">
        <v>436.79</v>
      </c>
      <c r="I46" s="27">
        <v>2402.17</v>
      </c>
      <c r="J46" s="26">
        <f t="shared" ref="J46:L48" si="17">G46-C46</f>
        <v>0</v>
      </c>
      <c r="K46" s="26">
        <f t="shared" si="17"/>
        <v>0</v>
      </c>
      <c r="L46" s="26">
        <f t="shared" si="17"/>
        <v>0</v>
      </c>
      <c r="M46" s="120">
        <v>-14.069700000000338</v>
      </c>
      <c r="N46" s="28"/>
      <c r="O46" s="28">
        <f t="shared" ref="O46:P48" si="18">J46*O$6</f>
        <v>0</v>
      </c>
      <c r="P46" s="29">
        <f t="shared" si="18"/>
        <v>0</v>
      </c>
      <c r="Q46" s="25">
        <f t="shared" si="5"/>
        <v>0</v>
      </c>
      <c r="R46" s="25"/>
      <c r="S46" s="41">
        <f t="shared" si="10"/>
        <v>-14.069700000000338</v>
      </c>
      <c r="T46" s="29" t="str">
        <f t="shared" si="4"/>
        <v xml:space="preserve">№034 </v>
      </c>
    </row>
    <row r="47" spans="1:20" x14ac:dyDescent="0.25">
      <c r="A47" s="111"/>
      <c r="B47" s="8" t="s">
        <v>58</v>
      </c>
      <c r="C47" s="27">
        <v>14355.85</v>
      </c>
      <c r="D47" s="27">
        <v>7208.93</v>
      </c>
      <c r="E47" s="27">
        <v>21564.83</v>
      </c>
      <c r="F47" s="27" t="s">
        <v>58</v>
      </c>
      <c r="G47" s="27">
        <v>14355.85</v>
      </c>
      <c r="H47" s="27">
        <v>7208.93</v>
      </c>
      <c r="I47" s="27">
        <v>21564.83</v>
      </c>
      <c r="J47" s="26">
        <f t="shared" si="17"/>
        <v>0</v>
      </c>
      <c r="K47" s="26">
        <f t="shared" si="17"/>
        <v>0</v>
      </c>
      <c r="L47" s="26">
        <f t="shared" si="17"/>
        <v>0</v>
      </c>
      <c r="M47" s="120">
        <v>-2323.4269000000004</v>
      </c>
      <c r="N47" s="28"/>
      <c r="O47" s="30">
        <f t="shared" si="18"/>
        <v>0</v>
      </c>
      <c r="P47" s="4">
        <f t="shared" si="18"/>
        <v>0</v>
      </c>
      <c r="Q47" s="8">
        <f t="shared" si="5"/>
        <v>0</v>
      </c>
      <c r="R47" s="8"/>
      <c r="S47" s="39">
        <f t="shared" si="10"/>
        <v>-2323.4269000000004</v>
      </c>
      <c r="T47" s="4" t="str">
        <f t="shared" si="4"/>
        <v xml:space="preserve">№035 </v>
      </c>
    </row>
    <row r="48" spans="1:20" x14ac:dyDescent="0.25">
      <c r="A48" s="111" t="s">
        <v>309</v>
      </c>
      <c r="B48" s="122" t="s">
        <v>413</v>
      </c>
      <c r="C48" s="128">
        <v>8247.48</v>
      </c>
      <c r="D48" s="128">
        <v>2497.48</v>
      </c>
      <c r="E48" s="128">
        <v>10744.97</v>
      </c>
      <c r="F48" s="128" t="s">
        <v>59</v>
      </c>
      <c r="G48" s="128">
        <v>8247.48</v>
      </c>
      <c r="H48" s="128">
        <v>2497.48</v>
      </c>
      <c r="I48" s="128">
        <v>10744.97</v>
      </c>
      <c r="J48" s="124">
        <f t="shared" si="17"/>
        <v>0</v>
      </c>
      <c r="K48" s="124">
        <f t="shared" si="17"/>
        <v>0</v>
      </c>
      <c r="L48" s="124">
        <f t="shared" si="17"/>
        <v>0</v>
      </c>
      <c r="M48" s="125">
        <v>-0.19019999999532503</v>
      </c>
      <c r="N48" s="126"/>
      <c r="O48" s="126">
        <f t="shared" si="18"/>
        <v>0</v>
      </c>
      <c r="P48" s="127">
        <f t="shared" si="18"/>
        <v>0</v>
      </c>
      <c r="Q48" s="122">
        <f t="shared" si="5"/>
        <v>0</v>
      </c>
      <c r="R48" s="122"/>
      <c r="S48" s="125">
        <f t="shared" si="10"/>
        <v>-0.19019999999532503</v>
      </c>
      <c r="T48" s="127" t="str">
        <f t="shared" si="4"/>
        <v>№036 сбыт</v>
      </c>
    </row>
    <row r="49" spans="1:21" x14ac:dyDescent="0.25">
      <c r="A49" s="111" t="s">
        <v>326</v>
      </c>
      <c r="B49" s="122" t="s">
        <v>60</v>
      </c>
      <c r="C49" s="123"/>
      <c r="D49" s="123"/>
      <c r="E49" s="123"/>
      <c r="F49" s="123"/>
      <c r="G49" s="123"/>
      <c r="H49" s="123"/>
      <c r="I49" s="123"/>
      <c r="J49" s="124"/>
      <c r="K49" s="124"/>
      <c r="L49" s="124"/>
      <c r="M49" s="125">
        <v>3.1999999973777449E-3</v>
      </c>
      <c r="N49" s="126"/>
      <c r="O49" s="124"/>
      <c r="P49" s="127"/>
      <c r="Q49" s="122"/>
      <c r="R49" s="122"/>
      <c r="S49" s="125">
        <f t="shared" si="10"/>
        <v>3.1999999973777449E-3</v>
      </c>
      <c r="T49" s="127" t="str">
        <f t="shared" si="4"/>
        <v>№037 сбыт</v>
      </c>
    </row>
    <row r="50" spans="1:21" x14ac:dyDescent="0.25">
      <c r="A50" s="111"/>
      <c r="B50" s="25" t="s">
        <v>61</v>
      </c>
      <c r="J50" s="26"/>
      <c r="K50" s="26"/>
      <c r="L50" s="26"/>
      <c r="M50" s="120">
        <v>-290.58998468918583</v>
      </c>
      <c r="N50" s="28"/>
      <c r="O50" s="28"/>
      <c r="P50" s="29"/>
      <c r="Q50" s="25"/>
      <c r="R50" s="25"/>
      <c r="S50" s="41">
        <f t="shared" si="10"/>
        <v>-290.58998468918583</v>
      </c>
      <c r="T50" s="29" t="str">
        <f t="shared" si="4"/>
        <v>№038 сбыт</v>
      </c>
      <c r="U50" s="4"/>
    </row>
    <row r="51" spans="1:21" x14ac:dyDescent="0.25">
      <c r="A51" s="111" t="s">
        <v>313</v>
      </c>
      <c r="B51" s="122" t="s">
        <v>62</v>
      </c>
      <c r="C51" s="123"/>
      <c r="D51" s="123"/>
      <c r="E51" s="123"/>
      <c r="F51" s="123"/>
      <c r="G51" s="123"/>
      <c r="H51" s="123"/>
      <c r="I51" s="123"/>
      <c r="J51" s="124"/>
      <c r="K51" s="124"/>
      <c r="L51" s="124"/>
      <c r="M51" s="125">
        <v>-582.58610000000476</v>
      </c>
      <c r="N51" s="126"/>
      <c r="O51" s="126"/>
      <c r="P51" s="127"/>
      <c r="Q51" s="122"/>
      <c r="R51" s="122"/>
      <c r="S51" s="125">
        <f t="shared" si="10"/>
        <v>-582.58610000000476</v>
      </c>
      <c r="T51" s="127" t="str">
        <f t="shared" si="4"/>
        <v>№039  сбыт</v>
      </c>
    </row>
    <row r="52" spans="1:21" x14ac:dyDescent="0.25">
      <c r="A52" s="111"/>
      <c r="B52" s="25" t="s">
        <v>63</v>
      </c>
      <c r="C52" s="27">
        <v>1372.34</v>
      </c>
      <c r="D52" s="27">
        <v>2550.5300000000002</v>
      </c>
      <c r="E52" s="27">
        <v>3922.88</v>
      </c>
      <c r="F52" s="27" t="s">
        <v>63</v>
      </c>
      <c r="G52" s="27">
        <v>1372.34</v>
      </c>
      <c r="H52" s="27">
        <v>2550.5300000000002</v>
      </c>
      <c r="I52" s="27">
        <v>3922.88</v>
      </c>
      <c r="J52" s="26">
        <f t="shared" ref="J52:L53" si="19">G52-C52</f>
        <v>0</v>
      </c>
      <c r="K52" s="26">
        <f t="shared" si="19"/>
        <v>0</v>
      </c>
      <c r="L52" s="26">
        <f t="shared" si="19"/>
        <v>0</v>
      </c>
      <c r="M52" s="120">
        <v>-0.48820000000019664</v>
      </c>
      <c r="N52" s="28"/>
      <c r="O52" s="28">
        <f>J52*O$6</f>
        <v>0</v>
      </c>
      <c r="P52" s="29">
        <f>K52*P$6</f>
        <v>0</v>
      </c>
      <c r="Q52" s="25">
        <f t="shared" si="5"/>
        <v>0</v>
      </c>
      <c r="R52" s="25"/>
      <c r="S52" s="41">
        <f t="shared" si="10"/>
        <v>-0.48820000000019664</v>
      </c>
      <c r="T52" s="29" t="str">
        <f t="shared" si="4"/>
        <v>№040</v>
      </c>
    </row>
    <row r="53" spans="1:21" x14ac:dyDescent="0.25">
      <c r="A53" s="111"/>
      <c r="B53" s="8" t="s">
        <v>64</v>
      </c>
      <c r="C53" s="27">
        <v>6790.39</v>
      </c>
      <c r="D53" s="27">
        <v>3195.15</v>
      </c>
      <c r="E53" s="27">
        <v>9985.9699999999993</v>
      </c>
      <c r="F53" s="27" t="s">
        <v>462</v>
      </c>
      <c r="G53" s="27">
        <v>6838.8600000000006</v>
      </c>
      <c r="H53" s="27">
        <v>3207.75</v>
      </c>
      <c r="I53" s="27">
        <v>10047.030000000001</v>
      </c>
      <c r="J53" s="26">
        <f t="shared" si="19"/>
        <v>48.470000000000255</v>
      </c>
      <c r="K53" s="26">
        <f t="shared" si="19"/>
        <v>12.599999999999909</v>
      </c>
      <c r="L53" s="26">
        <f t="shared" si="19"/>
        <v>61.06000000000131</v>
      </c>
      <c r="M53" s="120">
        <v>-927.18540000000121</v>
      </c>
      <c r="N53" s="28"/>
      <c r="O53" s="30">
        <f>J53*O$6</f>
        <v>344.13700000000176</v>
      </c>
      <c r="P53" s="4">
        <f>K53*P$6</f>
        <v>35.531999999999741</v>
      </c>
      <c r="Q53" s="8">
        <f t="shared" si="5"/>
        <v>379.66900000000152</v>
      </c>
      <c r="R53" s="8"/>
      <c r="S53" s="39">
        <f t="shared" si="10"/>
        <v>-1306.8544000000027</v>
      </c>
      <c r="T53" s="4" t="str">
        <f t="shared" si="4"/>
        <v xml:space="preserve">№041 </v>
      </c>
    </row>
    <row r="54" spans="1:21" x14ac:dyDescent="0.25">
      <c r="A54" s="111" t="s">
        <v>348</v>
      </c>
      <c r="B54" s="122" t="s">
        <v>65</v>
      </c>
      <c r="C54" s="123"/>
      <c r="D54" s="123"/>
      <c r="E54" s="123"/>
      <c r="F54" s="123"/>
      <c r="G54" s="123"/>
      <c r="H54" s="123"/>
      <c r="I54" s="123"/>
      <c r="J54" s="124"/>
      <c r="K54" s="124"/>
      <c r="L54" s="124"/>
      <c r="M54" s="125">
        <v>3.0036000000067418</v>
      </c>
      <c r="N54" s="126"/>
      <c r="O54" s="126"/>
      <c r="P54" s="127">
        <f>K54*P$6</f>
        <v>0</v>
      </c>
      <c r="Q54" s="122"/>
      <c r="R54" s="122"/>
      <c r="S54" s="125">
        <f t="shared" si="10"/>
        <v>3.0036000000067418</v>
      </c>
      <c r="T54" s="127" t="str">
        <f t="shared" si="4"/>
        <v xml:space="preserve">№041а сбыт </v>
      </c>
    </row>
    <row r="55" spans="1:21" ht="15.75" x14ac:dyDescent="0.25">
      <c r="A55" s="139" t="s">
        <v>443</v>
      </c>
      <c r="B55" s="8" t="s">
        <v>66</v>
      </c>
      <c r="C55" s="27">
        <v>7400.66</v>
      </c>
      <c r="D55" s="27">
        <v>2858.42</v>
      </c>
      <c r="E55" s="27">
        <v>10259.120000000001</v>
      </c>
      <c r="F55" s="27" t="s">
        <v>463</v>
      </c>
      <c r="G55" s="27">
        <v>7413</v>
      </c>
      <c r="H55" s="27">
        <v>2860.29</v>
      </c>
      <c r="I55" s="27">
        <v>10273.33</v>
      </c>
      <c r="J55" s="26">
        <f t="shared" ref="J55:L58" si="20">G55-C55</f>
        <v>12.340000000000146</v>
      </c>
      <c r="K55" s="26">
        <f t="shared" si="20"/>
        <v>1.8699999999998909</v>
      </c>
      <c r="L55" s="26">
        <f t="shared" si="20"/>
        <v>14.209999999999127</v>
      </c>
      <c r="M55" s="120">
        <v>-2609.6979999999967</v>
      </c>
      <c r="N55" s="28">
        <v>2609.6999999999998</v>
      </c>
      <c r="O55" s="30">
        <f>J55*O$6</f>
        <v>87.614000000001028</v>
      </c>
      <c r="P55" s="4">
        <f>K55*P$6</f>
        <v>5.2733999999996923</v>
      </c>
      <c r="Q55" s="8">
        <f t="shared" si="5"/>
        <v>92.887400000000724</v>
      </c>
      <c r="R55" s="8"/>
      <c r="S55" s="39">
        <f>M55-Q55+N55+R55</f>
        <v>-92.885399999997389</v>
      </c>
      <c r="T55" s="4" t="str">
        <f t="shared" si="4"/>
        <v xml:space="preserve">№042 </v>
      </c>
    </row>
    <row r="56" spans="1:21" x14ac:dyDescent="0.25">
      <c r="A56" s="111"/>
      <c r="B56" s="25" t="s">
        <v>67</v>
      </c>
      <c r="C56" s="27">
        <v>7005.43</v>
      </c>
      <c r="D56" s="27">
        <v>2698.65</v>
      </c>
      <c r="E56" s="27">
        <v>9704.09</v>
      </c>
      <c r="F56" s="27" t="s">
        <v>464</v>
      </c>
      <c r="G56" s="27">
        <v>7023.7300000000005</v>
      </c>
      <c r="H56" s="27">
        <v>2708.13</v>
      </c>
      <c r="I56" s="27">
        <v>9731.86</v>
      </c>
      <c r="J56" s="26">
        <f t="shared" si="20"/>
        <v>18.300000000000182</v>
      </c>
      <c r="K56" s="26">
        <f t="shared" si="20"/>
        <v>9.4800000000000182</v>
      </c>
      <c r="L56" s="26">
        <f t="shared" si="20"/>
        <v>27.770000000000437</v>
      </c>
      <c r="M56" s="120">
        <v>-283.55040000000292</v>
      </c>
      <c r="N56" s="28"/>
      <c r="O56" s="28">
        <f>J56*O$6</f>
        <v>129.93000000000129</v>
      </c>
      <c r="P56" s="29">
        <f>K56*P$6</f>
        <v>26.733600000000049</v>
      </c>
      <c r="Q56" s="25">
        <f t="shared" si="5"/>
        <v>156.66360000000134</v>
      </c>
      <c r="R56" s="25"/>
      <c r="S56" s="41">
        <f t="shared" ref="S56:S74" si="21">M56-Q56+N56+R56</f>
        <v>-440.21400000000426</v>
      </c>
      <c r="T56" s="29" t="str">
        <f t="shared" si="4"/>
        <v xml:space="preserve">№043\1 </v>
      </c>
    </row>
    <row r="57" spans="1:21" x14ac:dyDescent="0.25">
      <c r="A57" s="111"/>
      <c r="B57" s="8" t="s">
        <v>68</v>
      </c>
      <c r="C57" s="27">
        <v>24352.41</v>
      </c>
      <c r="D57" s="27">
        <v>11231.57</v>
      </c>
      <c r="E57" s="27">
        <v>35583.99</v>
      </c>
      <c r="F57" s="27" t="s">
        <v>68</v>
      </c>
      <c r="G57" s="27">
        <v>24375.59</v>
      </c>
      <c r="H57" s="27">
        <v>11242.7</v>
      </c>
      <c r="I57" s="27">
        <v>35618.29</v>
      </c>
      <c r="J57" s="26">
        <f t="shared" si="20"/>
        <v>23.180000000000291</v>
      </c>
      <c r="K57" s="26">
        <f t="shared" si="20"/>
        <v>11.130000000001019</v>
      </c>
      <c r="L57" s="26">
        <f t="shared" si="20"/>
        <v>34.30000000000291</v>
      </c>
      <c r="M57" s="120">
        <v>-784.32719999999631</v>
      </c>
      <c r="N57" s="28"/>
      <c r="O57" s="26">
        <f>J57*O$6</f>
        <v>164.57800000000205</v>
      </c>
      <c r="P57" s="4">
        <f>K57*P$6</f>
        <v>31.386600000002872</v>
      </c>
      <c r="Q57" s="8">
        <f t="shared" si="5"/>
        <v>195.96460000000491</v>
      </c>
      <c r="R57" s="8"/>
      <c r="S57" s="39">
        <f t="shared" si="21"/>
        <v>-980.29180000000122</v>
      </c>
      <c r="T57" s="4" t="str">
        <f t="shared" si="4"/>
        <v xml:space="preserve">№043\2 </v>
      </c>
    </row>
    <row r="58" spans="1:21" x14ac:dyDescent="0.25">
      <c r="A58" s="111"/>
      <c r="B58" s="25" t="s">
        <v>69</v>
      </c>
      <c r="C58" s="27">
        <v>7660.71</v>
      </c>
      <c r="D58" s="27">
        <v>3430.51</v>
      </c>
      <c r="E58" s="27">
        <v>11091.23</v>
      </c>
      <c r="F58" s="27" t="s">
        <v>465</v>
      </c>
      <c r="G58" s="27">
        <v>7775.89</v>
      </c>
      <c r="H58" s="27">
        <v>3489.32</v>
      </c>
      <c r="I58" s="27">
        <v>11265.210000000001</v>
      </c>
      <c r="J58" s="26">
        <f t="shared" si="20"/>
        <v>115.18000000000029</v>
      </c>
      <c r="K58" s="26">
        <f t="shared" si="20"/>
        <v>58.809999999999945</v>
      </c>
      <c r="L58" s="26">
        <f t="shared" si="20"/>
        <v>173.98000000000138</v>
      </c>
      <c r="M58" s="120">
        <v>-9746.4894000000022</v>
      </c>
      <c r="N58" s="28"/>
      <c r="O58" s="28">
        <f>J58*O$6</f>
        <v>817.77800000000207</v>
      </c>
      <c r="P58" s="29">
        <f>K58*P$6</f>
        <v>165.84419999999983</v>
      </c>
      <c r="Q58" s="25">
        <f t="shared" si="5"/>
        <v>983.62220000000184</v>
      </c>
      <c r="R58" s="25"/>
      <c r="S58" s="41">
        <f t="shared" si="21"/>
        <v>-10730.111600000004</v>
      </c>
      <c r="T58" s="29" t="str">
        <f t="shared" si="4"/>
        <v xml:space="preserve">№044 </v>
      </c>
    </row>
    <row r="59" spans="1:21" x14ac:dyDescent="0.25">
      <c r="A59" s="111"/>
      <c r="B59" s="8" t="s">
        <v>70</v>
      </c>
      <c r="J59" s="26"/>
      <c r="K59" s="26"/>
      <c r="L59" s="26"/>
      <c r="M59" s="120">
        <v>0</v>
      </c>
      <c r="N59" s="28"/>
      <c r="O59" s="30"/>
      <c r="P59" s="4"/>
      <c r="Q59" s="8"/>
      <c r="R59" s="8"/>
      <c r="S59" s="39">
        <f t="shared" si="21"/>
        <v>0</v>
      </c>
      <c r="T59" s="4" t="str">
        <f t="shared" si="4"/>
        <v>№045 не установлен</v>
      </c>
    </row>
    <row r="60" spans="1:21" x14ac:dyDescent="0.25">
      <c r="A60" s="111"/>
      <c r="B60" s="25" t="s">
        <v>71</v>
      </c>
      <c r="C60" s="27">
        <v>10343.73</v>
      </c>
      <c r="D60" s="27">
        <v>6189.43</v>
      </c>
      <c r="E60" s="27">
        <v>16533.169999999998</v>
      </c>
      <c r="F60" s="27" t="s">
        <v>466</v>
      </c>
      <c r="G60" s="27">
        <v>10821.24</v>
      </c>
      <c r="H60" s="27">
        <v>6456.08</v>
      </c>
      <c r="I60" s="27">
        <v>17277.34</v>
      </c>
      <c r="J60" s="26">
        <f>G60-C60</f>
        <v>477.51000000000022</v>
      </c>
      <c r="K60" s="26">
        <f>H60-D60</f>
        <v>266.64999999999964</v>
      </c>
      <c r="L60" s="26">
        <f>I60-E60</f>
        <v>744.17000000000189</v>
      </c>
      <c r="M60" s="120">
        <v>-16676.656199999998</v>
      </c>
      <c r="N60" s="28">
        <f>155.37+1189.98+2971.17</f>
        <v>4316.5200000000004</v>
      </c>
      <c r="O60" s="28">
        <f>J60*O$6</f>
        <v>3390.3210000000013</v>
      </c>
      <c r="P60" s="29">
        <f>K60*P$6</f>
        <v>751.95299999999895</v>
      </c>
      <c r="Q60" s="25">
        <f t="shared" si="5"/>
        <v>4142.2740000000003</v>
      </c>
      <c r="R60" s="25"/>
      <c r="S60" s="41">
        <f>M60-Q60+N60+R60</f>
        <v>-16502.410199999998</v>
      </c>
      <c r="T60" s="29" t="str">
        <f t="shared" si="4"/>
        <v xml:space="preserve">№046 </v>
      </c>
    </row>
    <row r="61" spans="1:21" x14ac:dyDescent="0.25">
      <c r="A61" s="111" t="s">
        <v>347</v>
      </c>
      <c r="B61" s="122" t="s">
        <v>412</v>
      </c>
      <c r="C61" s="123"/>
      <c r="D61" s="123"/>
      <c r="E61" s="123"/>
      <c r="F61" s="123"/>
      <c r="G61" s="123"/>
      <c r="H61" s="123"/>
      <c r="I61" s="123"/>
      <c r="J61" s="124"/>
      <c r="K61" s="124"/>
      <c r="L61" s="124"/>
      <c r="M61" s="125">
        <v>-1536.4354999999971</v>
      </c>
      <c r="N61" s="126"/>
      <c r="O61" s="126">
        <f t="shared" ref="O60:P63" si="22">J61*O$6</f>
        <v>0</v>
      </c>
      <c r="P61" s="127">
        <f t="shared" si="22"/>
        <v>0</v>
      </c>
      <c r="Q61" s="122">
        <f t="shared" si="5"/>
        <v>0</v>
      </c>
      <c r="R61" s="122"/>
      <c r="S61" s="125">
        <f t="shared" si="21"/>
        <v>-1536.4354999999971</v>
      </c>
      <c r="T61" s="127" t="str">
        <f t="shared" si="4"/>
        <v>№046а сбыт</v>
      </c>
    </row>
    <row r="62" spans="1:21" x14ac:dyDescent="0.25">
      <c r="A62" s="111"/>
      <c r="B62" s="25" t="s">
        <v>73</v>
      </c>
      <c r="C62" s="27">
        <v>314.79000000000002</v>
      </c>
      <c r="D62" s="27">
        <v>144.71</v>
      </c>
      <c r="E62" s="27">
        <v>459.51</v>
      </c>
      <c r="F62" s="27" t="s">
        <v>73</v>
      </c>
      <c r="G62" s="27">
        <v>314.79000000000002</v>
      </c>
      <c r="H62" s="27">
        <v>144.71</v>
      </c>
      <c r="I62" s="27">
        <v>459.51</v>
      </c>
      <c r="J62" s="26">
        <f t="shared" ref="J62:L63" si="23">G62-C62</f>
        <v>0</v>
      </c>
      <c r="K62" s="26">
        <f t="shared" si="23"/>
        <v>0</v>
      </c>
      <c r="L62" s="26">
        <f t="shared" si="23"/>
        <v>0</v>
      </c>
      <c r="M62" s="120">
        <v>-2071.6653000000001</v>
      </c>
      <c r="N62" s="28"/>
      <c r="O62" s="28">
        <f t="shared" si="22"/>
        <v>0</v>
      </c>
      <c r="P62" s="29">
        <f t="shared" si="22"/>
        <v>0</v>
      </c>
      <c r="Q62" s="25">
        <f t="shared" si="5"/>
        <v>0</v>
      </c>
      <c r="R62" s="25"/>
      <c r="S62" s="41">
        <f t="shared" si="21"/>
        <v>-2071.6653000000001</v>
      </c>
      <c r="T62" s="29" t="str">
        <f t="shared" si="4"/>
        <v xml:space="preserve">№047 </v>
      </c>
    </row>
    <row r="63" spans="1:21" x14ac:dyDescent="0.25">
      <c r="A63" s="112" t="s">
        <v>416</v>
      </c>
      <c r="B63" s="122" t="s">
        <v>74</v>
      </c>
      <c r="C63" s="128">
        <v>17174.349999999999</v>
      </c>
      <c r="D63" s="128">
        <v>5113.7299999999996</v>
      </c>
      <c r="E63" s="128">
        <v>22288.36</v>
      </c>
      <c r="F63" s="128"/>
      <c r="G63" s="128"/>
      <c r="H63" s="128"/>
      <c r="I63" s="128"/>
      <c r="J63" s="124"/>
      <c r="K63" s="124"/>
      <c r="L63" s="124"/>
      <c r="M63" s="125">
        <v>256.23570000001109</v>
      </c>
      <c r="N63" s="126"/>
      <c r="O63" s="126"/>
      <c r="P63" s="127"/>
      <c r="Q63" s="122"/>
      <c r="R63" s="122"/>
      <c r="S63" s="125">
        <f ca="1">S63-Q63+N63+R63</f>
        <v>0</v>
      </c>
      <c r="T63" s="127" t="str">
        <f t="shared" si="4"/>
        <v xml:space="preserve">№048 </v>
      </c>
    </row>
    <row r="64" spans="1:21" x14ac:dyDescent="0.25">
      <c r="A64" s="114" t="s">
        <v>308</v>
      </c>
      <c r="B64" s="122" t="s">
        <v>75</v>
      </c>
      <c r="C64" s="123"/>
      <c r="D64" s="123"/>
      <c r="E64" s="123"/>
      <c r="F64" s="123"/>
      <c r="G64" s="123"/>
      <c r="H64" s="123"/>
      <c r="I64" s="123"/>
      <c r="J64" s="124"/>
      <c r="K64" s="124"/>
      <c r="L64" s="124"/>
      <c r="M64" s="125">
        <v>86.016200000001845</v>
      </c>
      <c r="N64" s="126"/>
      <c r="O64" s="126"/>
      <c r="P64" s="127">
        <f t="shared" ref="P64:P76" si="24">K64*P$6</f>
        <v>0</v>
      </c>
      <c r="Q64" s="122">
        <f t="shared" si="5"/>
        <v>0</v>
      </c>
      <c r="R64" s="122"/>
      <c r="S64" s="125">
        <f t="shared" si="21"/>
        <v>86.016200000001845</v>
      </c>
      <c r="T64" s="127" t="str">
        <f t="shared" si="4"/>
        <v>№049 сбыт</v>
      </c>
    </row>
    <row r="65" spans="1:22" x14ac:dyDescent="0.25">
      <c r="A65" s="111"/>
      <c r="B65" s="8" t="s">
        <v>76</v>
      </c>
      <c r="C65" s="27">
        <v>15120.69</v>
      </c>
      <c r="D65" s="27">
        <v>6195.56</v>
      </c>
      <c r="E65" s="27">
        <v>21316.26</v>
      </c>
      <c r="F65" s="27" t="s">
        <v>76</v>
      </c>
      <c r="G65" s="27">
        <v>15388.99</v>
      </c>
      <c r="H65" s="27">
        <v>6337.35</v>
      </c>
      <c r="I65" s="27">
        <v>21726.350000000002</v>
      </c>
      <c r="J65" s="26">
        <f>G65-C65</f>
        <v>268.29999999999927</v>
      </c>
      <c r="K65" s="26">
        <f>H65-D65</f>
        <v>141.78999999999996</v>
      </c>
      <c r="L65" s="26">
        <f>I65-E65</f>
        <v>410.09000000000378</v>
      </c>
      <c r="M65" s="120">
        <v>-3403.6585000000009</v>
      </c>
      <c r="N65" s="28"/>
      <c r="O65" s="26">
        <f>J65*O$6</f>
        <v>1904.9299999999948</v>
      </c>
      <c r="P65" s="4">
        <f t="shared" si="24"/>
        <v>399.84779999999989</v>
      </c>
      <c r="Q65" s="8">
        <f t="shared" si="5"/>
        <v>2304.7777999999948</v>
      </c>
      <c r="R65" s="8"/>
      <c r="S65" s="39">
        <f t="shared" si="21"/>
        <v>-5708.4362999999958</v>
      </c>
      <c r="T65" s="4" t="str">
        <f t="shared" si="4"/>
        <v xml:space="preserve">№050 </v>
      </c>
    </row>
    <row r="66" spans="1:22" x14ac:dyDescent="0.25">
      <c r="A66" s="114" t="s">
        <v>551</v>
      </c>
      <c r="B66" s="122" t="s">
        <v>552</v>
      </c>
      <c r="C66" s="123"/>
      <c r="D66" s="122"/>
      <c r="E66" s="123"/>
      <c r="F66" s="123"/>
      <c r="G66" s="123"/>
      <c r="H66" s="123"/>
      <c r="I66" s="123"/>
      <c r="J66" s="123"/>
      <c r="K66" s="123"/>
      <c r="L66" s="124"/>
      <c r="M66" s="124">
        <v>0.13799999999991996</v>
      </c>
      <c r="N66" s="124"/>
      <c r="O66" s="125"/>
      <c r="P66" s="126">
        <f t="shared" si="24"/>
        <v>0</v>
      </c>
      <c r="Q66" s="126">
        <f t="shared" si="5"/>
        <v>0</v>
      </c>
      <c r="R66" s="127"/>
      <c r="S66" s="122">
        <f t="shared" si="21"/>
        <v>0.13799999999991996</v>
      </c>
      <c r="T66" s="122" t="str">
        <f t="shared" si="4"/>
        <v>№051 сбыт</v>
      </c>
      <c r="U66" s="125"/>
      <c r="V66" s="127"/>
    </row>
    <row r="67" spans="1:22" x14ac:dyDescent="0.25">
      <c r="A67" s="111"/>
      <c r="B67" s="8" t="s">
        <v>78</v>
      </c>
      <c r="C67" s="27">
        <v>7639.32</v>
      </c>
      <c r="D67" s="27">
        <v>2982.05</v>
      </c>
      <c r="E67" s="27">
        <v>10621.38</v>
      </c>
      <c r="F67" s="27" t="s">
        <v>78</v>
      </c>
      <c r="G67" s="27">
        <v>7639.32</v>
      </c>
      <c r="H67" s="27">
        <v>2982.05</v>
      </c>
      <c r="I67" s="27">
        <v>10621.380000000001</v>
      </c>
      <c r="J67" s="26">
        <f t="shared" ref="J67:L70" si="25">G67-C67</f>
        <v>0</v>
      </c>
      <c r="K67" s="26">
        <f t="shared" si="25"/>
        <v>0</v>
      </c>
      <c r="L67" s="26">
        <f t="shared" si="25"/>
        <v>0</v>
      </c>
      <c r="M67" s="120">
        <v>-1354.9193999999979</v>
      </c>
      <c r="N67" s="28"/>
      <c r="O67" s="30">
        <f t="shared" ref="O67:O76" si="26">J67*O$6</f>
        <v>0</v>
      </c>
      <c r="P67" s="4">
        <f t="shared" si="24"/>
        <v>0</v>
      </c>
      <c r="Q67" s="8">
        <f t="shared" si="5"/>
        <v>0</v>
      </c>
      <c r="R67" s="8"/>
      <c r="S67" s="39">
        <f t="shared" si="21"/>
        <v>-1354.9193999999979</v>
      </c>
      <c r="T67" s="4" t="str">
        <f t="shared" si="4"/>
        <v xml:space="preserve">№052 </v>
      </c>
    </row>
    <row r="68" spans="1:22" x14ac:dyDescent="0.25">
      <c r="A68" s="111"/>
      <c r="B68" s="25" t="s">
        <v>79</v>
      </c>
      <c r="C68" s="27">
        <v>10367.76</v>
      </c>
      <c r="D68" s="27">
        <v>2781.7</v>
      </c>
      <c r="E68" s="27">
        <v>13149.5</v>
      </c>
      <c r="F68" s="27" t="s">
        <v>467</v>
      </c>
      <c r="G68" s="27">
        <v>10367.76</v>
      </c>
      <c r="H68" s="27">
        <v>2781.7000000000003</v>
      </c>
      <c r="I68" s="27">
        <v>13149.5</v>
      </c>
      <c r="J68" s="26">
        <f t="shared" si="25"/>
        <v>0</v>
      </c>
      <c r="K68" s="26">
        <f t="shared" si="25"/>
        <v>0</v>
      </c>
      <c r="L68" s="26">
        <f t="shared" si="25"/>
        <v>0</v>
      </c>
      <c r="M68" s="120">
        <v>-5206.9746000000032</v>
      </c>
      <c r="N68" s="28">
        <v>1600</v>
      </c>
      <c r="O68" s="28">
        <f t="shared" si="26"/>
        <v>0</v>
      </c>
      <c r="P68" s="29">
        <f t="shared" si="24"/>
        <v>0</v>
      </c>
      <c r="Q68" s="25">
        <f t="shared" si="5"/>
        <v>0</v>
      </c>
      <c r="R68" s="25"/>
      <c r="S68" s="41">
        <f>M68-Q68+N68+R68</f>
        <v>-3606.9746000000032</v>
      </c>
      <c r="T68" s="29" t="str">
        <f t="shared" si="4"/>
        <v xml:space="preserve">№052а </v>
      </c>
    </row>
    <row r="69" spans="1:22" x14ac:dyDescent="0.25">
      <c r="A69" s="111"/>
      <c r="B69" s="8" t="s">
        <v>80</v>
      </c>
      <c r="C69" s="27">
        <v>5776.8</v>
      </c>
      <c r="D69" s="27">
        <v>2800.16</v>
      </c>
      <c r="E69" s="27">
        <v>8576.9699999999993</v>
      </c>
      <c r="F69" s="27" t="s">
        <v>80</v>
      </c>
      <c r="G69" s="27">
        <v>5980.71</v>
      </c>
      <c r="H69" s="27">
        <v>2865.89</v>
      </c>
      <c r="I69" s="27">
        <v>8846.61</v>
      </c>
      <c r="J69" s="26">
        <f t="shared" si="25"/>
        <v>203.90999999999985</v>
      </c>
      <c r="K69" s="26">
        <f t="shared" si="25"/>
        <v>65.730000000000018</v>
      </c>
      <c r="L69" s="26">
        <f t="shared" si="25"/>
        <v>269.64000000000124</v>
      </c>
      <c r="M69" s="120">
        <v>-2423.1168999999973</v>
      </c>
      <c r="N69" s="28"/>
      <c r="O69" s="30">
        <f t="shared" si="26"/>
        <v>1447.7609999999988</v>
      </c>
      <c r="P69" s="4">
        <f t="shared" si="24"/>
        <v>185.35860000000005</v>
      </c>
      <c r="Q69" s="8">
        <f t="shared" si="5"/>
        <v>1633.1195999999989</v>
      </c>
      <c r="R69" s="8"/>
      <c r="S69" s="39">
        <f t="shared" si="21"/>
        <v>-4056.2364999999963</v>
      </c>
      <c r="T69" s="4" t="str">
        <f t="shared" si="4"/>
        <v xml:space="preserve">№053 </v>
      </c>
    </row>
    <row r="70" spans="1:22" x14ac:dyDescent="0.25">
      <c r="A70" s="111"/>
      <c r="B70" s="25" t="s">
        <v>81</v>
      </c>
      <c r="C70" s="27">
        <v>2019.47</v>
      </c>
      <c r="D70" s="27">
        <v>963.6</v>
      </c>
      <c r="E70" s="27">
        <v>2983.08</v>
      </c>
      <c r="F70" s="27" t="s">
        <v>468</v>
      </c>
      <c r="G70" s="27">
        <v>2019.47</v>
      </c>
      <c r="H70" s="27">
        <v>963.6</v>
      </c>
      <c r="I70" s="27">
        <v>2983.08</v>
      </c>
      <c r="J70" s="26">
        <f t="shared" si="25"/>
        <v>0</v>
      </c>
      <c r="K70" s="26">
        <f t="shared" si="25"/>
        <v>0</v>
      </c>
      <c r="L70" s="26">
        <f t="shared" si="25"/>
        <v>0</v>
      </c>
      <c r="M70" s="120">
        <v>-3355.6457999999993</v>
      </c>
      <c r="N70" s="28">
        <v>2837.43</v>
      </c>
      <c r="O70" s="28">
        <f t="shared" si="26"/>
        <v>0</v>
      </c>
      <c r="P70" s="29">
        <f t="shared" si="24"/>
        <v>0</v>
      </c>
      <c r="Q70" s="25">
        <f t="shared" si="5"/>
        <v>0</v>
      </c>
      <c r="R70" s="25"/>
      <c r="S70" s="41">
        <f>M70-Q70+N70+R70</f>
        <v>-518.21579999999949</v>
      </c>
      <c r="T70" s="29" t="str">
        <f t="shared" si="4"/>
        <v xml:space="preserve">№054 </v>
      </c>
    </row>
    <row r="71" spans="1:22" x14ac:dyDescent="0.25">
      <c r="A71" s="111" t="s">
        <v>356</v>
      </c>
      <c r="B71" s="122" t="s">
        <v>82</v>
      </c>
      <c r="C71" s="123"/>
      <c r="D71" s="123"/>
      <c r="E71" s="123"/>
      <c r="F71" s="123"/>
      <c r="G71" s="123"/>
      <c r="H71" s="123"/>
      <c r="I71" s="123"/>
      <c r="J71" s="124"/>
      <c r="K71" s="124"/>
      <c r="L71" s="124"/>
      <c r="M71" s="125">
        <v>3.7921000000046661</v>
      </c>
      <c r="N71" s="126"/>
      <c r="O71" s="126">
        <f t="shared" si="26"/>
        <v>0</v>
      </c>
      <c r="P71" s="127">
        <f t="shared" si="24"/>
        <v>0</v>
      </c>
      <c r="Q71" s="122">
        <f t="shared" si="5"/>
        <v>0</v>
      </c>
      <c r="R71" s="122"/>
      <c r="S71" s="125">
        <f t="shared" si="21"/>
        <v>3.7921000000046661</v>
      </c>
      <c r="T71" s="127" t="str">
        <f t="shared" si="4"/>
        <v>№055 сбыт</v>
      </c>
    </row>
    <row r="72" spans="1:22" x14ac:dyDescent="0.25">
      <c r="A72" s="111"/>
      <c r="B72" s="25" t="s">
        <v>83</v>
      </c>
      <c r="C72" s="27">
        <v>9124.8700000000008</v>
      </c>
      <c r="D72" s="27">
        <v>4022.93</v>
      </c>
      <c r="E72" s="27">
        <v>13147.81</v>
      </c>
      <c r="F72" s="27" t="s">
        <v>469</v>
      </c>
      <c r="G72" s="27">
        <v>9126.77</v>
      </c>
      <c r="H72" s="27">
        <v>4023.83</v>
      </c>
      <c r="I72" s="27">
        <v>13150.6</v>
      </c>
      <c r="J72" s="26">
        <f t="shared" ref="J72:L73" si="27">G72-C72</f>
        <v>1.8999999999996362</v>
      </c>
      <c r="K72" s="26">
        <f t="shared" si="27"/>
        <v>0.90000000000009095</v>
      </c>
      <c r="L72" s="26">
        <f t="shared" si="27"/>
        <v>2.7900000000008731</v>
      </c>
      <c r="M72" s="120">
        <v>-3222.2927000000045</v>
      </c>
      <c r="N72" s="28">
        <v>5000</v>
      </c>
      <c r="O72" s="28">
        <f t="shared" si="26"/>
        <v>13.489999999997416</v>
      </c>
      <c r="P72" s="29">
        <f t="shared" si="24"/>
        <v>2.5380000000002565</v>
      </c>
      <c r="Q72" s="25">
        <f t="shared" si="5"/>
        <v>16.027999999997672</v>
      </c>
      <c r="R72" s="25"/>
      <c r="S72" s="41">
        <f>M72-Q72+N72+R72</f>
        <v>1761.679299999998</v>
      </c>
      <c r="T72" s="29" t="str">
        <f t="shared" si="4"/>
        <v xml:space="preserve">№056 </v>
      </c>
    </row>
    <row r="73" spans="1:22" ht="25.5" x14ac:dyDescent="0.25">
      <c r="A73" s="111"/>
      <c r="B73" s="8" t="s">
        <v>84</v>
      </c>
      <c r="C73" s="27">
        <v>4430.92</v>
      </c>
      <c r="D73" s="27">
        <v>4847.16</v>
      </c>
      <c r="E73" s="27">
        <v>9278.1</v>
      </c>
      <c r="F73" s="27" t="s">
        <v>470</v>
      </c>
      <c r="G73" s="27">
        <v>4430.92</v>
      </c>
      <c r="H73" s="27">
        <v>4847.16</v>
      </c>
      <c r="I73" s="27">
        <v>9278.1</v>
      </c>
      <c r="J73" s="26">
        <f t="shared" si="27"/>
        <v>0</v>
      </c>
      <c r="K73" s="26">
        <f t="shared" si="27"/>
        <v>0</v>
      </c>
      <c r="L73" s="26">
        <f t="shared" si="27"/>
        <v>0</v>
      </c>
      <c r="M73" s="120">
        <v>-4284.9052499999998</v>
      </c>
      <c r="N73" s="28"/>
      <c r="O73" s="26">
        <f t="shared" si="26"/>
        <v>0</v>
      </c>
      <c r="P73" s="4">
        <f t="shared" si="24"/>
        <v>0</v>
      </c>
      <c r="Q73" s="8">
        <f t="shared" si="5"/>
        <v>0</v>
      </c>
      <c r="R73" s="8"/>
      <c r="S73" s="39">
        <f t="shared" si="21"/>
        <v>-4284.9052499999998</v>
      </c>
      <c r="T73" s="4" t="str">
        <f t="shared" si="4"/>
        <v xml:space="preserve">№057 </v>
      </c>
    </row>
    <row r="74" spans="1:22" x14ac:dyDescent="0.25">
      <c r="A74" s="114" t="s">
        <v>361</v>
      </c>
      <c r="B74" s="122" t="s">
        <v>85</v>
      </c>
      <c r="C74" s="128">
        <v>13466.23</v>
      </c>
      <c r="D74" s="128">
        <v>4345.17</v>
      </c>
      <c r="E74" s="128">
        <v>17811.41</v>
      </c>
      <c r="F74" s="128" t="s">
        <v>471</v>
      </c>
      <c r="G74" s="128">
        <v>13725.35</v>
      </c>
      <c r="H74" s="128">
        <v>4458.88</v>
      </c>
      <c r="I74" s="128">
        <v>18184.23</v>
      </c>
      <c r="J74" s="124"/>
      <c r="K74" s="124"/>
      <c r="L74" s="124"/>
      <c r="M74" s="125">
        <v>-5.1406999999966274</v>
      </c>
      <c r="N74" s="126"/>
      <c r="O74" s="126">
        <f t="shared" si="26"/>
        <v>0</v>
      </c>
      <c r="P74" s="127">
        <f t="shared" si="24"/>
        <v>0</v>
      </c>
      <c r="Q74" s="122">
        <f t="shared" si="5"/>
        <v>0</v>
      </c>
      <c r="R74" s="122"/>
      <c r="S74" s="125">
        <f t="shared" si="21"/>
        <v>-5.1406999999966274</v>
      </c>
      <c r="T74" s="127" t="str">
        <f t="shared" ref="T74:T137" si="28">B74</f>
        <v>№058 СБЫТ</v>
      </c>
    </row>
    <row r="75" spans="1:22" x14ac:dyDescent="0.25">
      <c r="A75" s="111" t="s">
        <v>314</v>
      </c>
      <c r="B75" s="122" t="s">
        <v>410</v>
      </c>
      <c r="C75" s="123"/>
      <c r="D75" s="123"/>
      <c r="E75" s="123"/>
      <c r="F75" s="123"/>
      <c r="G75" s="123"/>
      <c r="H75" s="123"/>
      <c r="I75" s="123"/>
      <c r="J75" s="124"/>
      <c r="K75" s="124"/>
      <c r="L75" s="124"/>
      <c r="M75" s="125">
        <v>2429.5206999999987</v>
      </c>
      <c r="N75" s="126"/>
      <c r="O75" s="126">
        <f t="shared" si="26"/>
        <v>0</v>
      </c>
      <c r="P75" s="127">
        <f t="shared" si="24"/>
        <v>0</v>
      </c>
      <c r="Q75" s="122">
        <f t="shared" si="5"/>
        <v>0</v>
      </c>
      <c r="R75" s="122"/>
      <c r="S75" s="125">
        <f>M75-Q75+N75</f>
        <v>2429.5206999999987</v>
      </c>
      <c r="T75" s="127" t="str">
        <f t="shared" si="28"/>
        <v>№059 сбыт</v>
      </c>
    </row>
    <row r="76" spans="1:22" x14ac:dyDescent="0.25">
      <c r="A76" s="111" t="s">
        <v>386</v>
      </c>
      <c r="B76" s="122" t="s">
        <v>411</v>
      </c>
      <c r="C76" s="128">
        <v>5853.97</v>
      </c>
      <c r="D76" s="128">
        <v>2144.02</v>
      </c>
      <c r="E76" s="128">
        <v>7998.01</v>
      </c>
      <c r="F76" s="128"/>
      <c r="G76" s="128"/>
      <c r="H76" s="128"/>
      <c r="I76" s="128"/>
      <c r="J76" s="124"/>
      <c r="K76" s="124"/>
      <c r="L76" s="124"/>
      <c r="M76" s="125">
        <v>84.340199999997594</v>
      </c>
      <c r="N76" s="126"/>
      <c r="O76" s="126"/>
      <c r="P76" s="127"/>
      <c r="Q76" s="122"/>
      <c r="R76" s="122"/>
      <c r="S76" s="125">
        <f>M76-Q76+N76</f>
        <v>84.340199999997594</v>
      </c>
      <c r="T76" s="127" t="str">
        <f t="shared" si="28"/>
        <v>№060 сбыт</v>
      </c>
    </row>
    <row r="77" spans="1:22" x14ac:dyDescent="0.25">
      <c r="A77" s="111"/>
      <c r="B77" s="8" t="s">
        <v>88</v>
      </c>
      <c r="J77" s="26"/>
      <c r="K77" s="26"/>
      <c r="L77" s="26"/>
      <c r="M77" s="120">
        <v>-9177.9300000000021</v>
      </c>
      <c r="N77" s="28"/>
      <c r="O77" s="30"/>
      <c r="P77" s="4"/>
      <c r="Q77" s="8"/>
      <c r="R77" s="8"/>
      <c r="S77" s="39">
        <f t="shared" ref="S77:S140" si="29">M77-Q77+N77+R77</f>
        <v>-9177.9300000000021</v>
      </c>
      <c r="T77" s="4" t="str">
        <f t="shared" si="28"/>
        <v xml:space="preserve">№061 </v>
      </c>
    </row>
    <row r="78" spans="1:22" x14ac:dyDescent="0.25">
      <c r="A78" s="130" t="s">
        <v>316</v>
      </c>
      <c r="B78" s="122" t="s">
        <v>409</v>
      </c>
      <c r="C78" s="123"/>
      <c r="D78" s="123"/>
      <c r="E78" s="123"/>
      <c r="F78" s="123"/>
      <c r="G78" s="123"/>
      <c r="H78" s="123"/>
      <c r="I78" s="123"/>
      <c r="J78" s="124"/>
      <c r="K78" s="124"/>
      <c r="L78" s="124"/>
      <c r="M78" s="125">
        <v>-2.2999999946478056E-3</v>
      </c>
      <c r="N78" s="126"/>
      <c r="O78" s="126"/>
      <c r="P78" s="127"/>
      <c r="Q78" s="122"/>
      <c r="R78" s="122"/>
      <c r="S78" s="125">
        <f t="shared" si="29"/>
        <v>-2.2999999946478056E-3</v>
      </c>
      <c r="T78" s="127" t="str">
        <f t="shared" si="28"/>
        <v>№062 сбыт</v>
      </c>
    </row>
    <row r="79" spans="1:22" x14ac:dyDescent="0.25">
      <c r="A79" s="130" t="s">
        <v>364</v>
      </c>
      <c r="B79" s="122" t="s">
        <v>90</v>
      </c>
      <c r="C79" s="123"/>
      <c r="D79" s="123"/>
      <c r="E79" s="123"/>
      <c r="F79" s="123"/>
      <c r="G79" s="123"/>
      <c r="H79" s="123"/>
      <c r="I79" s="123"/>
      <c r="J79" s="124"/>
      <c r="K79" s="124"/>
      <c r="L79" s="124"/>
      <c r="M79" s="125">
        <v>4.9999999964711606E-3</v>
      </c>
      <c r="N79" s="126"/>
      <c r="O79" s="126"/>
      <c r="P79" s="127"/>
      <c r="Q79" s="122"/>
      <c r="R79" s="122"/>
      <c r="S79" s="125">
        <f t="shared" si="29"/>
        <v>4.9999999964711606E-3</v>
      </c>
      <c r="T79" s="127" t="str">
        <f t="shared" si="28"/>
        <v>№062а сбыт</v>
      </c>
    </row>
    <row r="80" spans="1:22" x14ac:dyDescent="0.25">
      <c r="A80" s="130" t="s">
        <v>344</v>
      </c>
      <c r="B80" s="122" t="s">
        <v>91</v>
      </c>
      <c r="C80" s="123"/>
      <c r="D80" s="123"/>
      <c r="E80" s="123"/>
      <c r="F80" s="123"/>
      <c r="G80" s="123"/>
      <c r="H80" s="123"/>
      <c r="I80" s="123"/>
      <c r="J80" s="124"/>
      <c r="K80" s="124"/>
      <c r="L80" s="124"/>
      <c r="M80" s="125">
        <v>-40.548599999999169</v>
      </c>
      <c r="N80" s="126"/>
      <c r="O80" s="126"/>
      <c r="P80" s="127"/>
      <c r="Q80" s="122"/>
      <c r="R80" s="122"/>
      <c r="S80" s="125">
        <f t="shared" si="29"/>
        <v>-40.548599999999169</v>
      </c>
      <c r="T80" s="127" t="str">
        <f t="shared" si="28"/>
        <v>№063 сбыт</v>
      </c>
      <c r="U80" t="s">
        <v>92</v>
      </c>
    </row>
    <row r="81" spans="1:21" x14ac:dyDescent="0.25">
      <c r="A81" s="111"/>
      <c r="B81" s="8" t="s">
        <v>93</v>
      </c>
      <c r="C81" s="27">
        <v>85.93</v>
      </c>
      <c r="D81" s="27">
        <v>18.54</v>
      </c>
      <c r="E81" s="27">
        <v>104.49</v>
      </c>
      <c r="F81" s="27" t="s">
        <v>472</v>
      </c>
      <c r="G81" s="27">
        <v>85.93</v>
      </c>
      <c r="H81" s="27">
        <v>18.54</v>
      </c>
      <c r="I81" s="27">
        <v>104.49000000000001</v>
      </c>
      <c r="J81" s="26">
        <f t="shared" ref="J81:L83" si="30">G81-C81</f>
        <v>0</v>
      </c>
      <c r="K81" s="26">
        <f t="shared" si="30"/>
        <v>0</v>
      </c>
      <c r="L81" s="26">
        <f t="shared" si="30"/>
        <v>0</v>
      </c>
      <c r="M81" s="120">
        <v>15595.358099999992</v>
      </c>
      <c r="N81" s="28">
        <v>-3874.49</v>
      </c>
      <c r="O81" s="26">
        <f t="shared" ref="O81:P83" si="31">J81*O$6</f>
        <v>0</v>
      </c>
      <c r="P81" s="4">
        <f t="shared" si="31"/>
        <v>0</v>
      </c>
      <c r="Q81" s="8">
        <f t="shared" ref="Q76:Q138" si="32">SUM(O81:P81)</f>
        <v>0</v>
      </c>
      <c r="R81" s="8"/>
      <c r="S81" s="39">
        <f>M81-Q81+N81+R81</f>
        <v>11720.868099999992</v>
      </c>
      <c r="T81" s="4" t="str">
        <f t="shared" si="28"/>
        <v xml:space="preserve">№064\1 </v>
      </c>
    </row>
    <row r="82" spans="1:21" x14ac:dyDescent="0.25">
      <c r="A82" s="111"/>
      <c r="B82" s="25" t="s">
        <v>94</v>
      </c>
      <c r="C82" s="27">
        <v>9048.31</v>
      </c>
      <c r="D82" s="27">
        <v>3389.84</v>
      </c>
      <c r="E82" s="27">
        <v>12438.16</v>
      </c>
      <c r="F82" s="27" t="s">
        <v>94</v>
      </c>
      <c r="G82" s="27">
        <v>9048.33</v>
      </c>
      <c r="H82" s="27">
        <v>3389.84</v>
      </c>
      <c r="I82" s="27">
        <v>12438.18</v>
      </c>
      <c r="J82" s="26">
        <f t="shared" si="30"/>
        <v>2.0000000000436557E-2</v>
      </c>
      <c r="K82" s="26">
        <f t="shared" si="30"/>
        <v>0</v>
      </c>
      <c r="L82" s="26">
        <f t="shared" si="30"/>
        <v>2.0000000000436557E-2</v>
      </c>
      <c r="M82" s="120">
        <v>-3874.3527999999965</v>
      </c>
      <c r="N82" s="28">
        <v>3874.49</v>
      </c>
      <c r="O82" s="28">
        <f t="shared" si="31"/>
        <v>0.14200000000309956</v>
      </c>
      <c r="P82" s="29">
        <f t="shared" si="31"/>
        <v>0</v>
      </c>
      <c r="Q82" s="25">
        <f t="shared" si="32"/>
        <v>0.14200000000309956</v>
      </c>
      <c r="R82" s="25"/>
      <c r="S82" s="41">
        <f>M82-Q82+N82+R82</f>
        <v>-4.7999999997045961E-3</v>
      </c>
      <c r="T82" s="29" t="str">
        <f t="shared" si="28"/>
        <v xml:space="preserve">№064\2 </v>
      </c>
    </row>
    <row r="83" spans="1:21" x14ac:dyDescent="0.25">
      <c r="A83" s="112" t="s">
        <v>346</v>
      </c>
      <c r="B83" s="122" t="s">
        <v>408</v>
      </c>
      <c r="C83" s="128">
        <v>40843.24</v>
      </c>
      <c r="D83" s="128">
        <v>15242.84</v>
      </c>
      <c r="E83" s="128">
        <v>56086.080000000002</v>
      </c>
      <c r="F83" s="128" t="s">
        <v>473</v>
      </c>
      <c r="G83" s="128">
        <v>40843.24</v>
      </c>
      <c r="H83" s="128">
        <v>15242.84</v>
      </c>
      <c r="I83" s="128">
        <v>56086.080000000002</v>
      </c>
      <c r="J83" s="124">
        <f t="shared" si="30"/>
        <v>0</v>
      </c>
      <c r="K83" s="124">
        <f t="shared" si="30"/>
        <v>0</v>
      </c>
      <c r="L83" s="124">
        <f t="shared" si="30"/>
        <v>0</v>
      </c>
      <c r="M83" s="125">
        <v>44.424200000032215</v>
      </c>
      <c r="N83" s="126"/>
      <c r="O83" s="124">
        <f t="shared" si="31"/>
        <v>0</v>
      </c>
      <c r="P83" s="127">
        <f t="shared" si="31"/>
        <v>0</v>
      </c>
      <c r="Q83" s="122">
        <f t="shared" si="32"/>
        <v>0</v>
      </c>
      <c r="R83" s="122"/>
      <c r="S83" s="125">
        <f t="shared" si="29"/>
        <v>44.424200000032215</v>
      </c>
      <c r="T83" s="127" t="str">
        <f t="shared" si="28"/>
        <v>№065 сбыт</v>
      </c>
    </row>
    <row r="84" spans="1:21" x14ac:dyDescent="0.25">
      <c r="A84" s="111" t="s">
        <v>363</v>
      </c>
      <c r="B84" s="122" t="s">
        <v>96</v>
      </c>
      <c r="C84" s="123"/>
      <c r="D84" s="123"/>
      <c r="E84" s="123"/>
      <c r="F84" s="123"/>
      <c r="G84" s="123"/>
      <c r="H84" s="123"/>
      <c r="I84" s="123"/>
      <c r="J84" s="124"/>
      <c r="K84" s="124"/>
      <c r="L84" s="124"/>
      <c r="M84" s="125">
        <v>-2.2000000008119969E-3</v>
      </c>
      <c r="N84" s="126"/>
      <c r="O84" s="126"/>
      <c r="P84" s="127"/>
      <c r="Q84" s="122"/>
      <c r="R84" s="122"/>
      <c r="S84" s="125">
        <f t="shared" si="29"/>
        <v>-2.2000000008119969E-3</v>
      </c>
      <c r="T84" s="127" t="str">
        <f t="shared" si="28"/>
        <v>№066 сбыт</v>
      </c>
    </row>
    <row r="85" spans="1:21" x14ac:dyDescent="0.25">
      <c r="A85" s="111" t="s">
        <v>342</v>
      </c>
      <c r="B85" s="122" t="s">
        <v>97</v>
      </c>
      <c r="C85" s="123"/>
      <c r="D85" s="123"/>
      <c r="E85" s="123"/>
      <c r="F85" s="123"/>
      <c r="G85" s="123"/>
      <c r="H85" s="123"/>
      <c r="I85" s="123"/>
      <c r="J85" s="124"/>
      <c r="K85" s="124"/>
      <c r="L85" s="124"/>
      <c r="M85" s="125">
        <v>1145.1725999999981</v>
      </c>
      <c r="N85" s="126"/>
      <c r="O85" s="126">
        <f t="shared" ref="O85:P89" si="33">J85*O$6</f>
        <v>0</v>
      </c>
      <c r="P85" s="127">
        <f t="shared" si="33"/>
        <v>0</v>
      </c>
      <c r="Q85" s="122">
        <f>SUM(O85:P85)</f>
        <v>0</v>
      </c>
      <c r="R85" s="122"/>
      <c r="S85" s="125">
        <f t="shared" si="29"/>
        <v>1145.1725999999981</v>
      </c>
      <c r="T85" s="127" t="str">
        <f t="shared" si="28"/>
        <v>№067 сбыт</v>
      </c>
    </row>
    <row r="86" spans="1:21" x14ac:dyDescent="0.25">
      <c r="A86" s="111"/>
      <c r="B86" s="25" t="s">
        <v>98</v>
      </c>
      <c r="C86" s="27">
        <v>9000.8799999999992</v>
      </c>
      <c r="D86" s="27">
        <v>6676.53</v>
      </c>
      <c r="E86" s="27">
        <v>15677.43</v>
      </c>
      <c r="F86" s="27"/>
      <c r="G86" s="27"/>
      <c r="H86" s="27"/>
      <c r="I86" s="27"/>
      <c r="J86" s="26"/>
      <c r="K86" s="26"/>
      <c r="L86" s="26"/>
      <c r="M86" s="120">
        <v>9.9399999992783705E-2</v>
      </c>
      <c r="N86" s="28"/>
      <c r="O86" s="28"/>
      <c r="P86" s="29"/>
      <c r="Q86" s="25"/>
      <c r="R86" s="25"/>
      <c r="S86" s="41">
        <f>M86-Q86+N86+R86</f>
        <v>9.9399999992783705E-2</v>
      </c>
      <c r="T86" s="29" t="str">
        <f t="shared" si="28"/>
        <v xml:space="preserve">№068 </v>
      </c>
    </row>
    <row r="87" spans="1:21" x14ac:dyDescent="0.25">
      <c r="A87" s="111"/>
      <c r="B87" s="8" t="s">
        <v>99</v>
      </c>
      <c r="C87" s="27">
        <v>3013.68</v>
      </c>
      <c r="D87" s="27">
        <v>1536.12</v>
      </c>
      <c r="E87" s="27">
        <v>4549.8100000000004</v>
      </c>
      <c r="F87" s="27" t="s">
        <v>474</v>
      </c>
      <c r="G87" s="27">
        <v>3278.82</v>
      </c>
      <c r="H87" s="27">
        <v>1632.21</v>
      </c>
      <c r="I87" s="27">
        <v>4911.04</v>
      </c>
      <c r="J87" s="26"/>
      <c r="K87" s="26"/>
      <c r="L87" s="26"/>
      <c r="M87" s="120">
        <v>1829.43</v>
      </c>
      <c r="N87" s="43"/>
      <c r="O87" s="30">
        <f t="shared" si="33"/>
        <v>0</v>
      </c>
      <c r="P87" s="4">
        <f t="shared" si="33"/>
        <v>0</v>
      </c>
      <c r="Q87" s="8">
        <f t="shared" si="32"/>
        <v>0</v>
      </c>
      <c r="R87" s="8"/>
      <c r="S87" s="39">
        <f t="shared" si="29"/>
        <v>1829.43</v>
      </c>
      <c r="T87" s="4" t="str">
        <f t="shared" si="28"/>
        <v>№069 сбыт</v>
      </c>
      <c r="U87" t="s">
        <v>306</v>
      </c>
    </row>
    <row r="88" spans="1:21" x14ac:dyDescent="0.25">
      <c r="A88" s="111"/>
      <c r="B88" s="25" t="s">
        <v>100</v>
      </c>
      <c r="C88" s="27">
        <v>7173.33</v>
      </c>
      <c r="D88" s="27">
        <v>3329.27</v>
      </c>
      <c r="E88" s="27">
        <v>10502.61</v>
      </c>
      <c r="F88" s="27" t="s">
        <v>475</v>
      </c>
      <c r="G88" s="27">
        <v>7198.71</v>
      </c>
      <c r="H88" s="27">
        <v>3339.33</v>
      </c>
      <c r="I88" s="27">
        <v>10538.050000000001</v>
      </c>
      <c r="J88" s="26">
        <f t="shared" ref="J88:L89" si="34">G88-C88</f>
        <v>25.380000000000109</v>
      </c>
      <c r="K88" s="26">
        <f t="shared" si="34"/>
        <v>10.059999999999945</v>
      </c>
      <c r="L88" s="26">
        <f t="shared" si="34"/>
        <v>35.440000000000509</v>
      </c>
      <c r="M88" s="120">
        <v>-2930.494999999999</v>
      </c>
      <c r="N88" s="28"/>
      <c r="O88" s="28">
        <f t="shared" si="33"/>
        <v>180.19800000000077</v>
      </c>
      <c r="P88" s="29">
        <f t="shared" si="33"/>
        <v>28.369199999999843</v>
      </c>
      <c r="Q88" s="25">
        <f t="shared" si="32"/>
        <v>208.56720000000061</v>
      </c>
      <c r="R88" s="25"/>
      <c r="S88" s="41">
        <f t="shared" si="29"/>
        <v>-3139.0621999999994</v>
      </c>
      <c r="T88" s="29" t="str">
        <f t="shared" si="28"/>
        <v xml:space="preserve">№070 </v>
      </c>
    </row>
    <row r="89" spans="1:21" x14ac:dyDescent="0.25">
      <c r="A89" s="111"/>
      <c r="B89" s="8" t="s">
        <v>101</v>
      </c>
      <c r="C89" s="27">
        <v>1707.55</v>
      </c>
      <c r="D89" s="27">
        <v>802.75</v>
      </c>
      <c r="E89" s="27">
        <v>2510.3200000000002</v>
      </c>
      <c r="F89" s="27" t="s">
        <v>101</v>
      </c>
      <c r="G89" s="27">
        <v>1725.76</v>
      </c>
      <c r="H89" s="27">
        <v>818.17000000000007</v>
      </c>
      <c r="I89" s="27">
        <v>2543.9500000000003</v>
      </c>
      <c r="J89" s="26">
        <f t="shared" si="34"/>
        <v>18.210000000000036</v>
      </c>
      <c r="K89" s="26">
        <f t="shared" si="34"/>
        <v>15.420000000000073</v>
      </c>
      <c r="L89" s="26">
        <f t="shared" si="34"/>
        <v>33.630000000000109</v>
      </c>
      <c r="M89" s="120">
        <v>11730.8292</v>
      </c>
      <c r="N89" s="28"/>
      <c r="O89" s="30">
        <f t="shared" si="33"/>
        <v>129.29100000000025</v>
      </c>
      <c r="P89" s="4">
        <f t="shared" si="33"/>
        <v>43.4844000000002</v>
      </c>
      <c r="Q89" s="8">
        <f t="shared" si="32"/>
        <v>172.77540000000045</v>
      </c>
      <c r="R89" s="8"/>
      <c r="S89" s="39">
        <f t="shared" si="29"/>
        <v>11558.0538</v>
      </c>
      <c r="T89" s="4" t="str">
        <f t="shared" si="28"/>
        <v xml:space="preserve">№071 </v>
      </c>
    </row>
    <row r="90" spans="1:21" x14ac:dyDescent="0.25">
      <c r="A90" s="135" t="s">
        <v>428</v>
      </c>
      <c r="B90" s="122" t="s">
        <v>407</v>
      </c>
      <c r="C90" s="123"/>
      <c r="D90" s="123"/>
      <c r="E90" s="123"/>
      <c r="F90" s="123"/>
      <c r="G90" s="123"/>
      <c r="H90" s="123"/>
      <c r="I90" s="123"/>
      <c r="J90" s="124"/>
      <c r="K90" s="124"/>
      <c r="L90" s="124"/>
      <c r="M90" s="125">
        <v>290.71599999999887</v>
      </c>
      <c r="N90" s="126"/>
      <c r="O90" s="126"/>
      <c r="P90" s="127">
        <f t="shared" ref="P90:P97" si="35">K90*P$6</f>
        <v>0</v>
      </c>
      <c r="Q90" s="122">
        <f t="shared" si="32"/>
        <v>0</v>
      </c>
      <c r="R90" s="122"/>
      <c r="S90" s="125">
        <f t="shared" si="29"/>
        <v>290.71599999999887</v>
      </c>
      <c r="T90" s="127" t="str">
        <f t="shared" si="28"/>
        <v>№072 сбыт</v>
      </c>
    </row>
    <row r="91" spans="1:21" x14ac:dyDescent="0.25">
      <c r="A91" s="111"/>
      <c r="B91" s="8" t="s">
        <v>103</v>
      </c>
      <c r="C91" s="27">
        <v>6746.29</v>
      </c>
      <c r="D91" s="27">
        <v>2341.6</v>
      </c>
      <c r="E91" s="27">
        <v>9087.89</v>
      </c>
      <c r="F91" s="27" t="s">
        <v>476</v>
      </c>
      <c r="G91" s="27">
        <v>6746.29</v>
      </c>
      <c r="H91" s="27">
        <v>2341.6</v>
      </c>
      <c r="I91" s="27">
        <v>9087.89</v>
      </c>
      <c r="J91" s="26">
        <f>G91-C91</f>
        <v>0</v>
      </c>
      <c r="K91" s="26">
        <f>H91-D91</f>
        <v>0</v>
      </c>
      <c r="L91" s="26">
        <f>I91-E91</f>
        <v>0</v>
      </c>
      <c r="M91" s="120">
        <v>-1167.9574999999991</v>
      </c>
      <c r="N91" s="28"/>
      <c r="O91" s="26">
        <f t="shared" ref="O91:O97" si="36">J91*O$6</f>
        <v>0</v>
      </c>
      <c r="P91" s="4">
        <f t="shared" si="35"/>
        <v>0</v>
      </c>
      <c r="Q91" s="8">
        <f t="shared" si="32"/>
        <v>0</v>
      </c>
      <c r="R91" s="8"/>
      <c r="S91" s="39">
        <f t="shared" si="29"/>
        <v>-1167.9574999999991</v>
      </c>
      <c r="T91" s="4" t="str">
        <f t="shared" si="28"/>
        <v xml:space="preserve">№073 </v>
      </c>
    </row>
    <row r="92" spans="1:21" x14ac:dyDescent="0.25">
      <c r="A92" s="111" t="s">
        <v>345</v>
      </c>
      <c r="B92" s="122" t="s">
        <v>104</v>
      </c>
      <c r="C92" s="123"/>
      <c r="D92" s="123"/>
      <c r="E92" s="123"/>
      <c r="F92" s="123"/>
      <c r="G92" s="123"/>
      <c r="H92" s="123"/>
      <c r="I92" s="124"/>
      <c r="J92" s="124"/>
      <c r="K92" s="124"/>
      <c r="L92" s="124"/>
      <c r="M92" s="125">
        <v>0.15409999998792046</v>
      </c>
      <c r="N92" s="126"/>
      <c r="O92" s="126">
        <f t="shared" si="36"/>
        <v>0</v>
      </c>
      <c r="P92" s="127">
        <f t="shared" si="35"/>
        <v>0</v>
      </c>
      <c r="Q92" s="122">
        <f t="shared" si="32"/>
        <v>0</v>
      </c>
      <c r="R92" s="122"/>
      <c r="S92" s="125">
        <f t="shared" si="29"/>
        <v>0.15409999998792046</v>
      </c>
      <c r="T92" s="127" t="str">
        <f t="shared" si="28"/>
        <v>№074 сбыт</v>
      </c>
    </row>
    <row r="93" spans="1:21" ht="18.75" thickBot="1" x14ac:dyDescent="0.3">
      <c r="A93" s="111"/>
      <c r="B93" s="8" t="s">
        <v>105</v>
      </c>
      <c r="C93" s="27">
        <v>2074.6999999999998</v>
      </c>
      <c r="D93" s="27">
        <v>800.79</v>
      </c>
      <c r="E93" s="27">
        <v>2875.5</v>
      </c>
      <c r="F93" s="27" t="s">
        <v>477</v>
      </c>
      <c r="G93" s="27">
        <v>2074.6999999999998</v>
      </c>
      <c r="H93" s="27">
        <v>800.79</v>
      </c>
      <c r="I93" s="27">
        <v>2875.5</v>
      </c>
      <c r="J93" s="26">
        <f t="shared" ref="J93:J104" si="37">G93-C93</f>
        <v>0</v>
      </c>
      <c r="K93" s="26">
        <f t="shared" ref="K93:K104" si="38">H93-D93</f>
        <v>0</v>
      </c>
      <c r="L93" s="26">
        <f t="shared" ref="L93:L104" si="39">I93-E93</f>
        <v>0</v>
      </c>
      <c r="M93" s="120">
        <v>-5008.6378999999988</v>
      </c>
      <c r="N93" s="28"/>
      <c r="O93" s="30">
        <f t="shared" si="36"/>
        <v>0</v>
      </c>
      <c r="P93" s="4">
        <f t="shared" si="35"/>
        <v>0</v>
      </c>
      <c r="Q93" s="8">
        <f t="shared" si="32"/>
        <v>0</v>
      </c>
      <c r="R93" s="8"/>
      <c r="S93" s="39">
        <f t="shared" si="29"/>
        <v>-5008.6378999999988</v>
      </c>
      <c r="T93" s="4" t="str">
        <f t="shared" si="28"/>
        <v xml:space="preserve">№075 </v>
      </c>
    </row>
    <row r="94" spans="1:21" ht="18.75" thickBot="1" x14ac:dyDescent="0.3">
      <c r="A94" s="111"/>
      <c r="B94" s="25" t="s">
        <v>106</v>
      </c>
      <c r="C94" s="98">
        <v>46559.89</v>
      </c>
      <c r="D94" s="98">
        <v>38803.57</v>
      </c>
      <c r="E94" s="99">
        <v>85363.47</v>
      </c>
      <c r="F94" s="98" t="s">
        <v>106</v>
      </c>
      <c r="G94" s="98"/>
      <c r="H94" s="98"/>
      <c r="I94" s="99"/>
      <c r="J94" s="26"/>
      <c r="K94" s="26"/>
      <c r="L94" s="26"/>
      <c r="M94" s="120">
        <v>-2916.4558399999969</v>
      </c>
      <c r="N94" s="28">
        <v>3000</v>
      </c>
      <c r="O94" s="28">
        <f>J94*O$6</f>
        <v>0</v>
      </c>
      <c r="P94" s="29">
        <f>K94*P$6</f>
        <v>0</v>
      </c>
      <c r="Q94" s="25">
        <f>SUM(O94:P94)</f>
        <v>0</v>
      </c>
      <c r="R94" s="25"/>
      <c r="S94" s="41">
        <f>M94-Q94+N94+R94</f>
        <v>83.544160000003103</v>
      </c>
      <c r="T94" s="29" t="str">
        <f t="shared" si="28"/>
        <v>№076</v>
      </c>
    </row>
    <row r="95" spans="1:21" x14ac:dyDescent="0.25">
      <c r="A95" s="111"/>
      <c r="B95" s="8" t="s">
        <v>107</v>
      </c>
      <c r="C95" s="27">
        <v>3850.01</v>
      </c>
      <c r="D95" s="27">
        <v>790.6</v>
      </c>
      <c r="E95" s="27">
        <v>4640.62</v>
      </c>
      <c r="F95" s="27" t="s">
        <v>478</v>
      </c>
      <c r="G95" s="27">
        <v>3850.01</v>
      </c>
      <c r="H95" s="27">
        <v>790.6</v>
      </c>
      <c r="I95" s="27">
        <v>4640.62</v>
      </c>
      <c r="J95" s="26">
        <f t="shared" si="37"/>
        <v>0</v>
      </c>
      <c r="K95" s="26">
        <f t="shared" si="38"/>
        <v>0</v>
      </c>
      <c r="L95" s="26">
        <f t="shared" si="39"/>
        <v>0</v>
      </c>
      <c r="M95" s="120">
        <v>-9.520000000320579E-2</v>
      </c>
      <c r="N95" s="28"/>
      <c r="O95" s="30">
        <f t="shared" si="36"/>
        <v>0</v>
      </c>
      <c r="P95" s="4">
        <f t="shared" si="35"/>
        <v>0</v>
      </c>
      <c r="Q95" s="8">
        <f t="shared" si="32"/>
        <v>0</v>
      </c>
      <c r="R95" s="8"/>
      <c r="S95" s="39">
        <f t="shared" si="29"/>
        <v>-9.520000000320579E-2</v>
      </c>
      <c r="T95" s="4" t="str">
        <f t="shared" si="28"/>
        <v xml:space="preserve">№077 </v>
      </c>
    </row>
    <row r="96" spans="1:21" x14ac:dyDescent="0.25">
      <c r="A96" s="111"/>
      <c r="B96" s="25" t="s">
        <v>108</v>
      </c>
      <c r="C96" s="27">
        <v>7852.17</v>
      </c>
      <c r="D96" s="27">
        <v>17143.27</v>
      </c>
      <c r="E96" s="27">
        <v>24995.54</v>
      </c>
      <c r="F96" s="27" t="s">
        <v>479</v>
      </c>
      <c r="G96" s="26">
        <v>7852.34</v>
      </c>
      <c r="H96" s="27">
        <v>17143.36</v>
      </c>
      <c r="I96" s="27">
        <v>24995.79</v>
      </c>
      <c r="J96" s="26">
        <f t="shared" si="37"/>
        <v>0.17000000000007276</v>
      </c>
      <c r="K96" s="26">
        <f t="shared" si="38"/>
        <v>9.0000000000145519E-2</v>
      </c>
      <c r="L96" s="26">
        <f t="shared" si="39"/>
        <v>0.25</v>
      </c>
      <c r="M96" s="120">
        <v>-269.41820000000274</v>
      </c>
      <c r="N96" s="28"/>
      <c r="O96" s="28">
        <f t="shared" si="36"/>
        <v>1.2070000000005165</v>
      </c>
      <c r="P96" s="29">
        <f t="shared" si="35"/>
        <v>0.25380000000041036</v>
      </c>
      <c r="Q96" s="25">
        <f t="shared" si="32"/>
        <v>1.4608000000009269</v>
      </c>
      <c r="R96" s="25"/>
      <c r="S96" s="41">
        <f t="shared" si="29"/>
        <v>-270.87900000000366</v>
      </c>
      <c r="T96" s="29" t="str">
        <f t="shared" si="28"/>
        <v xml:space="preserve">№078 </v>
      </c>
    </row>
    <row r="97" spans="1:21" x14ac:dyDescent="0.25">
      <c r="A97" s="111"/>
      <c r="B97" s="8" t="s">
        <v>109</v>
      </c>
      <c r="C97" s="27">
        <v>4012.1</v>
      </c>
      <c r="D97" s="27">
        <v>750.02</v>
      </c>
      <c r="E97" s="27">
        <v>4762.16</v>
      </c>
      <c r="F97" s="27" t="s">
        <v>480</v>
      </c>
      <c r="G97" s="27">
        <v>4012.1</v>
      </c>
      <c r="H97" s="27">
        <v>750.02</v>
      </c>
      <c r="I97" s="27">
        <v>4762.16</v>
      </c>
      <c r="J97" s="26">
        <f t="shared" si="37"/>
        <v>0</v>
      </c>
      <c r="K97" s="26">
        <f t="shared" si="38"/>
        <v>0</v>
      </c>
      <c r="L97" s="26">
        <f t="shared" si="39"/>
        <v>0</v>
      </c>
      <c r="M97" s="120">
        <v>-4724.3011999999972</v>
      </c>
      <c r="N97" s="28"/>
      <c r="O97" s="30">
        <f t="shared" si="36"/>
        <v>0</v>
      </c>
      <c r="P97" s="4">
        <f t="shared" si="35"/>
        <v>0</v>
      </c>
      <c r="Q97" s="8">
        <f t="shared" si="32"/>
        <v>0</v>
      </c>
      <c r="R97" s="8"/>
      <c r="S97" s="39">
        <f t="shared" si="29"/>
        <v>-4724.3011999999972</v>
      </c>
      <c r="T97" s="4" t="str">
        <f t="shared" si="28"/>
        <v xml:space="preserve">№079 </v>
      </c>
    </row>
    <row r="98" spans="1:21" x14ac:dyDescent="0.25">
      <c r="A98" s="112" t="s">
        <v>419</v>
      </c>
      <c r="B98" s="122" t="s">
        <v>110</v>
      </c>
      <c r="C98" s="128">
        <v>6846.08</v>
      </c>
      <c r="D98" s="128">
        <v>3491.67</v>
      </c>
      <c r="E98" s="128">
        <v>10337.790000000001</v>
      </c>
      <c r="F98" s="128" t="s">
        <v>110</v>
      </c>
      <c r="G98" s="128">
        <v>6846.08</v>
      </c>
      <c r="H98" s="128">
        <v>3491.67</v>
      </c>
      <c r="I98" s="128">
        <v>10337.790000000001</v>
      </c>
      <c r="J98" s="124">
        <f t="shared" si="37"/>
        <v>0</v>
      </c>
      <c r="K98" s="124">
        <f t="shared" si="38"/>
        <v>0</v>
      </c>
      <c r="L98" s="124">
        <f t="shared" si="39"/>
        <v>0</v>
      </c>
      <c r="M98" s="125">
        <v>-2060.5121999999956</v>
      </c>
      <c r="N98" s="126"/>
      <c r="O98" s="126"/>
      <c r="P98" s="127"/>
      <c r="Q98" s="122"/>
      <c r="R98" s="122"/>
      <c r="S98" s="125">
        <f t="shared" si="29"/>
        <v>-2060.5121999999956</v>
      </c>
      <c r="T98" s="127" t="str">
        <f t="shared" si="28"/>
        <v xml:space="preserve">№080 </v>
      </c>
    </row>
    <row r="99" spans="1:21" x14ac:dyDescent="0.25">
      <c r="A99" s="111"/>
      <c r="B99" s="8" t="s">
        <v>111</v>
      </c>
      <c r="C99" s="27">
        <v>2603.84</v>
      </c>
      <c r="D99" s="27">
        <v>1536.67</v>
      </c>
      <c r="E99" s="27">
        <v>4140.5200000000004</v>
      </c>
      <c r="F99" s="27" t="s">
        <v>481</v>
      </c>
      <c r="G99" s="27">
        <v>2642.83</v>
      </c>
      <c r="H99" s="27">
        <v>1556.3600000000001</v>
      </c>
      <c r="I99" s="27">
        <v>4199.2</v>
      </c>
      <c r="J99" s="26">
        <f t="shared" si="37"/>
        <v>38.989999999999782</v>
      </c>
      <c r="K99" s="26">
        <f t="shared" si="38"/>
        <v>19.690000000000055</v>
      </c>
      <c r="L99" s="26">
        <f t="shared" si="39"/>
        <v>58.679999999999382</v>
      </c>
      <c r="M99" s="120">
        <v>-5209.1920000000018</v>
      </c>
      <c r="N99" s="28"/>
      <c r="O99" s="26">
        <f t="shared" ref="O99:P104" si="40">J99*O$6</f>
        <v>276.82899999999842</v>
      </c>
      <c r="P99" s="4">
        <f t="shared" si="40"/>
        <v>55.525800000000153</v>
      </c>
      <c r="Q99" s="8">
        <f t="shared" si="32"/>
        <v>332.35479999999859</v>
      </c>
      <c r="R99" s="8"/>
      <c r="S99" s="39">
        <f t="shared" si="29"/>
        <v>-5541.5468000000001</v>
      </c>
      <c r="T99" s="4" t="str">
        <f t="shared" si="28"/>
        <v xml:space="preserve">№081 </v>
      </c>
    </row>
    <row r="100" spans="1:21" x14ac:dyDescent="0.25">
      <c r="A100" s="111"/>
      <c r="B100" s="25" t="s">
        <v>112</v>
      </c>
      <c r="C100" s="27">
        <v>385.49</v>
      </c>
      <c r="D100" s="27">
        <v>181.57</v>
      </c>
      <c r="E100" s="27">
        <v>567.07000000000005</v>
      </c>
      <c r="F100" s="27" t="s">
        <v>482</v>
      </c>
      <c r="G100" s="27"/>
      <c r="H100" s="27"/>
      <c r="I100" s="27"/>
      <c r="J100" s="26"/>
      <c r="K100" s="26"/>
      <c r="L100" s="26"/>
      <c r="M100" s="120">
        <v>-2.7999999974375189E-3</v>
      </c>
      <c r="N100" s="28"/>
      <c r="O100" s="28"/>
      <c r="P100" s="29"/>
      <c r="Q100" s="25"/>
      <c r="R100" s="25"/>
      <c r="S100" s="41">
        <f>M100-Q100+N100+R100</f>
        <v>-2.7999999974375189E-3</v>
      </c>
      <c r="T100" s="29" t="str">
        <f t="shared" si="28"/>
        <v xml:space="preserve">№082/1 </v>
      </c>
    </row>
    <row r="101" spans="1:21" x14ac:dyDescent="0.25">
      <c r="A101" s="111"/>
      <c r="B101" s="8" t="s">
        <v>113</v>
      </c>
      <c r="C101" s="27">
        <v>19621.98</v>
      </c>
      <c r="D101" s="27">
        <v>7031.66</v>
      </c>
      <c r="E101" s="27">
        <v>26653.64</v>
      </c>
      <c r="F101" s="27"/>
      <c r="G101" s="27">
        <v>20672.84</v>
      </c>
      <c r="H101" s="27">
        <v>7518.87</v>
      </c>
      <c r="I101" s="27">
        <v>28191.72</v>
      </c>
      <c r="J101" s="26">
        <f>G101-C101</f>
        <v>1050.8600000000006</v>
      </c>
      <c r="K101" s="26">
        <f>H101-D101</f>
        <v>487.21000000000004</v>
      </c>
      <c r="L101" s="26">
        <f>I101-E101</f>
        <v>1538.0800000000017</v>
      </c>
      <c r="M101" s="120">
        <v>-9898.5097999999889</v>
      </c>
      <c r="N101" s="28"/>
      <c r="O101" s="26">
        <f>J101*O$6</f>
        <v>7461.1060000000034</v>
      </c>
      <c r="P101" s="4">
        <f>K101*P$6</f>
        <v>1373.9322</v>
      </c>
      <c r="Q101" s="8">
        <f>SUM(O101:P101)</f>
        <v>8835.0382000000027</v>
      </c>
      <c r="R101" s="8"/>
      <c r="S101" s="39">
        <f>M101-Q101+N101+R101</f>
        <v>-18733.547999999992</v>
      </c>
      <c r="T101" s="4" t="str">
        <f t="shared" si="28"/>
        <v>№082/2</v>
      </c>
    </row>
    <row r="102" spans="1:21" ht="25.5" x14ac:dyDescent="0.25">
      <c r="A102" s="111"/>
      <c r="B102" s="25" t="s">
        <v>114</v>
      </c>
      <c r="C102" s="27">
        <v>1391.36</v>
      </c>
      <c r="D102" s="27">
        <v>717.24</v>
      </c>
      <c r="E102" s="27">
        <v>2108.61</v>
      </c>
      <c r="F102" s="27" t="s">
        <v>483</v>
      </c>
      <c r="G102" s="27">
        <v>1421.6100000000001</v>
      </c>
      <c r="H102" s="27">
        <v>734.9</v>
      </c>
      <c r="I102" s="27">
        <v>2156.52</v>
      </c>
      <c r="J102" s="26">
        <f t="shared" si="37"/>
        <v>30.250000000000227</v>
      </c>
      <c r="K102" s="26">
        <f t="shared" si="38"/>
        <v>17.659999999999968</v>
      </c>
      <c r="L102" s="26">
        <f t="shared" si="39"/>
        <v>47.909999999999854</v>
      </c>
      <c r="M102" s="120">
        <v>-1395.3147999999997</v>
      </c>
      <c r="N102" s="28"/>
      <c r="O102" s="28">
        <f t="shared" si="40"/>
        <v>214.7750000000016</v>
      </c>
      <c r="P102" s="29">
        <f t="shared" si="40"/>
        <v>49.801199999999909</v>
      </c>
      <c r="Q102" s="25">
        <f t="shared" si="32"/>
        <v>264.57620000000151</v>
      </c>
      <c r="R102" s="25"/>
      <c r="S102" s="41">
        <f t="shared" si="29"/>
        <v>-1659.8910000000012</v>
      </c>
      <c r="T102" s="29" t="str">
        <f t="shared" si="28"/>
        <v xml:space="preserve">№083 </v>
      </c>
    </row>
    <row r="103" spans="1:21" x14ac:dyDescent="0.25">
      <c r="A103" s="111"/>
      <c r="B103" s="8" t="s">
        <v>115</v>
      </c>
      <c r="C103" s="27">
        <v>2017.84</v>
      </c>
      <c r="D103" s="27">
        <v>1312.76</v>
      </c>
      <c r="E103" s="27">
        <v>3330.63</v>
      </c>
      <c r="F103" s="27" t="s">
        <v>484</v>
      </c>
      <c r="G103" s="27">
        <v>2017.95</v>
      </c>
      <c r="H103" s="27">
        <v>1312.8</v>
      </c>
      <c r="I103" s="27">
        <v>3330.78</v>
      </c>
      <c r="J103" s="26">
        <f t="shared" si="37"/>
        <v>0.11000000000012733</v>
      </c>
      <c r="K103" s="26">
        <f t="shared" si="38"/>
        <v>3.999999999996362E-2</v>
      </c>
      <c r="L103" s="26">
        <f t="shared" si="39"/>
        <v>0.15000000000009095</v>
      </c>
      <c r="M103" s="120">
        <v>59.655600000000611</v>
      </c>
      <c r="N103" s="28"/>
      <c r="O103" s="30">
        <f t="shared" si="40"/>
        <v>0.78100000000090397</v>
      </c>
      <c r="P103" s="4">
        <f t="shared" si="40"/>
        <v>0.1127999999998974</v>
      </c>
      <c r="Q103" s="8">
        <f t="shared" si="32"/>
        <v>0.8938000000008014</v>
      </c>
      <c r="R103" s="8"/>
      <c r="S103" s="39">
        <f t="shared" si="29"/>
        <v>58.761799999999809</v>
      </c>
      <c r="T103" s="4" t="str">
        <f t="shared" si="28"/>
        <v>№084</v>
      </c>
    </row>
    <row r="104" spans="1:21" x14ac:dyDescent="0.25">
      <c r="A104" s="111"/>
      <c r="B104" s="25" t="s">
        <v>116</v>
      </c>
      <c r="C104" s="27">
        <v>5331.85</v>
      </c>
      <c r="D104" s="27">
        <v>1962.08</v>
      </c>
      <c r="E104" s="27">
        <v>7293.95</v>
      </c>
      <c r="F104" s="27"/>
      <c r="G104" s="27"/>
      <c r="H104" s="27"/>
      <c r="I104" s="27"/>
      <c r="J104" s="26"/>
      <c r="K104" s="26"/>
      <c r="L104" s="26"/>
      <c r="M104" s="120">
        <v>967.66449999999713</v>
      </c>
      <c r="N104" s="28"/>
      <c r="O104" s="28"/>
      <c r="P104" s="29"/>
      <c r="Q104" s="25"/>
      <c r="R104" s="25"/>
      <c r="S104" s="41">
        <f>M104-Q104+N104+R104</f>
        <v>967.66449999999713</v>
      </c>
      <c r="T104" s="29" t="str">
        <f t="shared" si="28"/>
        <v xml:space="preserve">№085 </v>
      </c>
    </row>
    <row r="105" spans="1:21" x14ac:dyDescent="0.25">
      <c r="A105" s="111" t="s">
        <v>362</v>
      </c>
      <c r="B105" s="122" t="s">
        <v>406</v>
      </c>
      <c r="C105" s="123"/>
      <c r="D105" s="123"/>
      <c r="E105" s="123"/>
      <c r="F105" s="123"/>
      <c r="G105" s="123"/>
      <c r="H105" s="123"/>
      <c r="I105" s="123"/>
      <c r="J105" s="124"/>
      <c r="K105" s="124"/>
      <c r="L105" s="124"/>
      <c r="M105" s="125">
        <v>0.45679999999993015</v>
      </c>
      <c r="N105" s="126"/>
      <c r="O105" s="126"/>
      <c r="P105" s="127"/>
      <c r="Q105" s="122"/>
      <c r="R105" s="122"/>
      <c r="S105" s="125">
        <f t="shared" si="29"/>
        <v>0.45679999999993015</v>
      </c>
      <c r="T105" s="127" t="str">
        <f t="shared" si="28"/>
        <v>№086 сбыт</v>
      </c>
    </row>
    <row r="106" spans="1:21" ht="18.75" thickBot="1" x14ac:dyDescent="0.3">
      <c r="A106" s="111" t="s">
        <v>367</v>
      </c>
      <c r="B106" s="122" t="s">
        <v>118</v>
      </c>
      <c r="C106" s="128">
        <v>44843.93</v>
      </c>
      <c r="D106" s="128">
        <v>25971.48</v>
      </c>
      <c r="E106" s="128">
        <v>70815.42</v>
      </c>
      <c r="F106" s="128"/>
      <c r="G106" s="128"/>
      <c r="H106" s="128"/>
      <c r="I106" s="128"/>
      <c r="J106" s="124"/>
      <c r="K106" s="124"/>
      <c r="L106" s="124"/>
      <c r="M106" s="125">
        <v>0</v>
      </c>
      <c r="N106" s="126"/>
      <c r="O106" s="126"/>
      <c r="P106" s="127"/>
      <c r="Q106" s="122"/>
      <c r="R106" s="122"/>
      <c r="S106" s="125">
        <f t="shared" si="29"/>
        <v>0</v>
      </c>
      <c r="T106" s="127" t="str">
        <f t="shared" si="28"/>
        <v>№087 сбыт</v>
      </c>
    </row>
    <row r="107" spans="1:21" ht="18.75" thickBot="1" x14ac:dyDescent="0.3">
      <c r="A107" s="111"/>
      <c r="B107" s="8" t="s">
        <v>119</v>
      </c>
      <c r="C107" s="27">
        <v>618.21</v>
      </c>
      <c r="D107" s="27">
        <v>3097.35</v>
      </c>
      <c r="E107" s="32">
        <v>3715.63</v>
      </c>
      <c r="F107" s="27" t="s">
        <v>485</v>
      </c>
      <c r="G107" s="27">
        <v>641.54</v>
      </c>
      <c r="H107" s="27">
        <v>3109.16</v>
      </c>
      <c r="I107" s="32">
        <v>3750.79</v>
      </c>
      <c r="J107" s="26">
        <f t="shared" ref="J107:J120" si="41">G107-C107</f>
        <v>23.329999999999927</v>
      </c>
      <c r="K107" s="26">
        <f t="shared" ref="K107:K120" si="42">H107-D107</f>
        <v>11.809999999999945</v>
      </c>
      <c r="L107" s="26">
        <f t="shared" ref="L107:L120" si="43">I107-E107</f>
        <v>35.159999999999854</v>
      </c>
      <c r="M107" s="120">
        <v>-2676.0879</v>
      </c>
      <c r="N107" s="28"/>
      <c r="O107" s="26">
        <f t="shared" ref="O107:O120" si="44">J107*O$6</f>
        <v>165.64299999999949</v>
      </c>
      <c r="P107" s="4">
        <f t="shared" ref="P107:P120" si="45">K107*P$6</f>
        <v>33.304199999999845</v>
      </c>
      <c r="Q107" s="8">
        <f t="shared" si="32"/>
        <v>198.94719999999933</v>
      </c>
      <c r="R107" s="8"/>
      <c r="S107" s="39">
        <f t="shared" si="29"/>
        <v>-2875.0350999999991</v>
      </c>
      <c r="T107" s="4" t="str">
        <f t="shared" si="28"/>
        <v xml:space="preserve">№088 </v>
      </c>
    </row>
    <row r="108" spans="1:21" ht="18.75" thickBot="1" x14ac:dyDescent="0.3">
      <c r="A108" s="111"/>
      <c r="B108" s="25" t="s">
        <v>120</v>
      </c>
      <c r="C108" s="97">
        <v>8956.25</v>
      </c>
      <c r="D108" s="97">
        <v>3009.21</v>
      </c>
      <c r="E108" s="97">
        <v>11965.47</v>
      </c>
      <c r="F108" s="97"/>
      <c r="G108" s="97"/>
      <c r="H108" s="97"/>
      <c r="I108" s="97"/>
      <c r="J108" s="26"/>
      <c r="K108" s="26"/>
      <c r="L108" s="26"/>
      <c r="M108" s="120">
        <v>73.749299999999494</v>
      </c>
      <c r="N108" s="28"/>
      <c r="O108" s="28"/>
      <c r="P108" s="29"/>
      <c r="Q108" s="25"/>
      <c r="R108" s="25"/>
      <c r="S108" s="41">
        <f>M108-Q108+N108+R108</f>
        <v>73.749299999999494</v>
      </c>
      <c r="T108" s="29" t="str">
        <f t="shared" si="28"/>
        <v xml:space="preserve">№089 </v>
      </c>
    </row>
    <row r="109" spans="1:21" ht="18.75" thickBot="1" x14ac:dyDescent="0.3">
      <c r="A109" s="111"/>
      <c r="B109" s="8" t="s">
        <v>121</v>
      </c>
      <c r="C109" s="27">
        <v>5546.76</v>
      </c>
      <c r="D109" s="27">
        <v>2658.15</v>
      </c>
      <c r="E109" s="32">
        <v>8205.02</v>
      </c>
      <c r="F109" s="27" t="s">
        <v>486</v>
      </c>
      <c r="G109" s="27">
        <v>5547.22</v>
      </c>
      <c r="H109" s="27">
        <v>2658.36</v>
      </c>
      <c r="I109" s="32">
        <v>8205.69</v>
      </c>
      <c r="J109" s="26">
        <f t="shared" si="41"/>
        <v>0.46000000000003638</v>
      </c>
      <c r="K109" s="26">
        <f t="shared" si="42"/>
        <v>0.21000000000003638</v>
      </c>
      <c r="L109" s="26">
        <f t="shared" si="43"/>
        <v>0.67000000000007276</v>
      </c>
      <c r="M109" s="120">
        <v>-2538.2929999999997</v>
      </c>
      <c r="N109" s="28"/>
      <c r="O109" s="30">
        <f t="shared" si="44"/>
        <v>3.266000000000258</v>
      </c>
      <c r="P109" s="4">
        <f t="shared" si="45"/>
        <v>0.59220000000010253</v>
      </c>
      <c r="Q109" s="8">
        <f t="shared" si="32"/>
        <v>3.8582000000003607</v>
      </c>
      <c r="R109" s="8"/>
      <c r="S109" s="39">
        <f t="shared" si="29"/>
        <v>-2542.1512000000002</v>
      </c>
      <c r="T109" s="4" t="str">
        <f t="shared" si="28"/>
        <v xml:space="preserve">№090 </v>
      </c>
    </row>
    <row r="110" spans="1:21" ht="18.75" thickBot="1" x14ac:dyDescent="0.3">
      <c r="A110" s="111"/>
      <c r="B110" s="25" t="s">
        <v>122</v>
      </c>
      <c r="C110" s="27">
        <v>28196.97</v>
      </c>
      <c r="D110" s="27">
        <v>11769.49</v>
      </c>
      <c r="E110" s="32">
        <v>39966.47</v>
      </c>
      <c r="F110" s="27" t="s">
        <v>487</v>
      </c>
      <c r="G110" s="27">
        <v>28948.93</v>
      </c>
      <c r="H110" s="27">
        <v>12036.44</v>
      </c>
      <c r="I110" s="32">
        <v>40985.379999999997</v>
      </c>
      <c r="J110" s="26">
        <f t="shared" si="41"/>
        <v>751.95999999999913</v>
      </c>
      <c r="K110" s="26">
        <f t="shared" si="42"/>
        <v>266.95000000000073</v>
      </c>
      <c r="L110" s="26">
        <f t="shared" si="43"/>
        <v>1018.9099999999962</v>
      </c>
      <c r="M110" s="120">
        <v>-1749.110099999999</v>
      </c>
      <c r="N110" s="43">
        <v>7840.83</v>
      </c>
      <c r="O110" s="28">
        <f t="shared" si="44"/>
        <v>5338.9159999999938</v>
      </c>
      <c r="P110" s="29">
        <f t="shared" si="45"/>
        <v>752.79900000000202</v>
      </c>
      <c r="Q110" s="25">
        <f t="shared" si="32"/>
        <v>6091.7149999999956</v>
      </c>
      <c r="R110" s="25"/>
      <c r="S110" s="41">
        <f>M110-Q110+N110+R110</f>
        <v>4.900000005363836E-3</v>
      </c>
      <c r="T110" s="29" t="str">
        <f t="shared" si="28"/>
        <v xml:space="preserve">№091 </v>
      </c>
      <c r="U110" s="39">
        <f>S111+S110</f>
        <v>-26528.399999999994</v>
      </c>
    </row>
    <row r="111" spans="1:21" ht="25.5" x14ac:dyDescent="0.25">
      <c r="A111" s="111"/>
      <c r="B111" s="8" t="s">
        <v>123</v>
      </c>
      <c r="C111" s="27">
        <v>23954.400000000001</v>
      </c>
      <c r="D111" s="27">
        <v>10045.75</v>
      </c>
      <c r="E111" s="27">
        <v>34000.160000000003</v>
      </c>
      <c r="F111" s="27" t="s">
        <v>488</v>
      </c>
      <c r="G111" s="27">
        <v>25630.73</v>
      </c>
      <c r="H111" s="27">
        <v>10589.28</v>
      </c>
      <c r="I111" s="27">
        <v>36220.01</v>
      </c>
      <c r="J111" s="26">
        <f t="shared" si="41"/>
        <v>1676.3299999999981</v>
      </c>
      <c r="K111" s="26">
        <f t="shared" si="42"/>
        <v>543.53000000000065</v>
      </c>
      <c r="L111" s="26">
        <f t="shared" si="43"/>
        <v>2219.8499999999985</v>
      </c>
      <c r="M111" s="120">
        <v>-35552.537300000011</v>
      </c>
      <c r="N111" s="43">
        <f>30300-7840.83-0.34</f>
        <v>22458.829999999998</v>
      </c>
      <c r="O111" s="28">
        <f>J111*O$6</f>
        <v>11901.942999999987</v>
      </c>
      <c r="P111" s="29">
        <f>K111*P$6</f>
        <v>1532.7546000000018</v>
      </c>
      <c r="Q111" s="25">
        <f>SUM(O111:P111)</f>
        <v>13434.697599999989</v>
      </c>
      <c r="R111" s="8"/>
      <c r="S111" s="39">
        <f>M111-Q111+N111+R111</f>
        <v>-26528.404899999998</v>
      </c>
      <c r="T111" s="4" t="str">
        <f t="shared" si="28"/>
        <v xml:space="preserve">№092 </v>
      </c>
    </row>
    <row r="112" spans="1:21" ht="25.5" x14ac:dyDescent="0.25">
      <c r="A112" s="111"/>
      <c r="B112" s="25" t="s">
        <v>124</v>
      </c>
      <c r="C112" s="27">
        <v>19072.490000000002</v>
      </c>
      <c r="D112" s="27">
        <v>11129.36</v>
      </c>
      <c r="E112" s="27">
        <v>30202.44</v>
      </c>
      <c r="F112" s="27" t="s">
        <v>489</v>
      </c>
      <c r="G112" s="27">
        <v>19072.53</v>
      </c>
      <c r="H112" s="27">
        <v>11129.380000000001</v>
      </c>
      <c r="I112" s="27">
        <v>30202.46</v>
      </c>
      <c r="J112" s="26">
        <f t="shared" si="41"/>
        <v>3.9999999997235136E-2</v>
      </c>
      <c r="K112" s="26">
        <f t="shared" si="42"/>
        <v>2.0000000000436557E-2</v>
      </c>
      <c r="L112" s="26">
        <f t="shared" si="43"/>
        <v>2.0000000000436557E-2</v>
      </c>
      <c r="M112" s="120">
        <v>4.0999999953100965E-3</v>
      </c>
      <c r="N112" s="43">
        <v>0.34</v>
      </c>
      <c r="O112" s="28">
        <f t="shared" si="44"/>
        <v>0.28399999998036946</v>
      </c>
      <c r="P112" s="29">
        <f t="shared" si="45"/>
        <v>5.640000000123109E-2</v>
      </c>
      <c r="Q112" s="25">
        <f>SUM(O112:P112)</f>
        <v>0.34039999998160053</v>
      </c>
      <c r="R112" s="25"/>
      <c r="S112" s="41">
        <f>M112-Q112+N112+R112</f>
        <v>3.7000000137095701E-3</v>
      </c>
      <c r="T112" s="29" t="str">
        <f t="shared" si="28"/>
        <v xml:space="preserve">№093 </v>
      </c>
    </row>
    <row r="113" spans="1:21" x14ac:dyDescent="0.25">
      <c r="A113" s="112" t="s">
        <v>418</v>
      </c>
      <c r="B113" s="122" t="s">
        <v>435</v>
      </c>
      <c r="C113" s="128">
        <v>1917.3</v>
      </c>
      <c r="D113" s="128">
        <v>241.44</v>
      </c>
      <c r="E113" s="128">
        <v>2158.7399999999998</v>
      </c>
      <c r="F113" s="128" t="s">
        <v>490</v>
      </c>
      <c r="G113" s="128">
        <v>1917.3</v>
      </c>
      <c r="H113" s="128">
        <v>241.44</v>
      </c>
      <c r="I113" s="128">
        <v>2158.75</v>
      </c>
      <c r="J113" s="124">
        <f t="shared" si="41"/>
        <v>0</v>
      </c>
      <c r="K113" s="124">
        <f t="shared" si="42"/>
        <v>0</v>
      </c>
      <c r="L113" s="124">
        <f t="shared" si="43"/>
        <v>1.0000000000218279E-2</v>
      </c>
      <c r="M113" s="125">
        <v>-1331.8324999999991</v>
      </c>
      <c r="N113" s="126"/>
      <c r="O113" s="126">
        <f t="shared" si="44"/>
        <v>0</v>
      </c>
      <c r="P113" s="127">
        <f t="shared" si="45"/>
        <v>0</v>
      </c>
      <c r="Q113" s="122">
        <f t="shared" si="32"/>
        <v>0</v>
      </c>
      <c r="R113" s="122"/>
      <c r="S113" s="125">
        <f t="shared" si="29"/>
        <v>-1331.8324999999991</v>
      </c>
      <c r="T113" s="127" t="str">
        <f t="shared" si="28"/>
        <v>№094 сбыт</v>
      </c>
    </row>
    <row r="114" spans="1:21" x14ac:dyDescent="0.25">
      <c r="A114" s="111"/>
      <c r="B114" s="25" t="s">
        <v>126</v>
      </c>
      <c r="C114" s="27">
        <v>4259.55</v>
      </c>
      <c r="D114" s="27">
        <v>2121.88</v>
      </c>
      <c r="E114" s="27">
        <v>6381.6</v>
      </c>
      <c r="F114" s="27" t="s">
        <v>491</v>
      </c>
      <c r="G114" s="27">
        <v>4356.7700000000004</v>
      </c>
      <c r="H114" s="27">
        <v>2193.0700000000002</v>
      </c>
      <c r="I114" s="27">
        <v>6550.01</v>
      </c>
      <c r="J114" s="26">
        <f t="shared" si="41"/>
        <v>97.220000000000255</v>
      </c>
      <c r="K114" s="26">
        <f t="shared" si="42"/>
        <v>71.190000000000055</v>
      </c>
      <c r="L114" s="26">
        <f t="shared" si="43"/>
        <v>168.40999999999985</v>
      </c>
      <c r="M114" s="120">
        <v>-5950.4606999999987</v>
      </c>
      <c r="N114" s="28"/>
      <c r="O114" s="25">
        <f t="shared" si="44"/>
        <v>690.26200000000176</v>
      </c>
      <c r="P114" s="29">
        <f t="shared" si="45"/>
        <v>200.75580000000014</v>
      </c>
      <c r="Q114" s="25">
        <f t="shared" si="32"/>
        <v>891.0178000000019</v>
      </c>
      <c r="R114" s="25"/>
      <c r="S114" s="41">
        <f t="shared" si="29"/>
        <v>-6841.4785000000011</v>
      </c>
      <c r="T114" s="29" t="str">
        <f t="shared" si="28"/>
        <v xml:space="preserve">№095 </v>
      </c>
    </row>
    <row r="115" spans="1:21" x14ac:dyDescent="0.25">
      <c r="A115" s="111"/>
      <c r="B115" s="8" t="s">
        <v>127</v>
      </c>
      <c r="C115" s="27">
        <v>4139.7700000000004</v>
      </c>
      <c r="D115" s="27">
        <v>551.14</v>
      </c>
      <c r="E115" s="27">
        <v>4690.91</v>
      </c>
      <c r="F115" s="27" t="s">
        <v>127</v>
      </c>
      <c r="G115" s="27">
        <v>4139.82</v>
      </c>
      <c r="H115" s="27">
        <v>551.14</v>
      </c>
      <c r="I115" s="27">
        <v>4690.97</v>
      </c>
      <c r="J115" s="26">
        <f t="shared" si="41"/>
        <v>4.9999999999272404E-2</v>
      </c>
      <c r="K115" s="26">
        <f t="shared" si="42"/>
        <v>0</v>
      </c>
      <c r="L115" s="26">
        <f t="shared" si="43"/>
        <v>6.0000000000400178E-2</v>
      </c>
      <c r="M115" s="120">
        <v>-1620.4467000000018</v>
      </c>
      <c r="N115" s="28">
        <v>1620.45</v>
      </c>
      <c r="O115" s="26">
        <f t="shared" si="44"/>
        <v>0.35499999999483406</v>
      </c>
      <c r="P115" s="4">
        <f t="shared" si="45"/>
        <v>0</v>
      </c>
      <c r="Q115" s="8">
        <f t="shared" si="32"/>
        <v>0.35499999999483406</v>
      </c>
      <c r="R115" s="8"/>
      <c r="S115" s="39">
        <f>M115-Q115+N115+R115</f>
        <v>-0.35169999999652646</v>
      </c>
      <c r="T115" s="4" t="str">
        <f t="shared" si="28"/>
        <v xml:space="preserve">№096 </v>
      </c>
    </row>
    <row r="116" spans="1:21" x14ac:dyDescent="0.25">
      <c r="A116" s="111"/>
      <c r="B116" s="25" t="s">
        <v>128</v>
      </c>
      <c r="C116" s="27">
        <v>4264.6499999999996</v>
      </c>
      <c r="D116" s="27">
        <v>2430.9899999999998</v>
      </c>
      <c r="E116" s="27">
        <v>6695.75</v>
      </c>
      <c r="F116" s="27" t="s">
        <v>492</v>
      </c>
      <c r="G116" s="27">
        <v>4264.6499999999996</v>
      </c>
      <c r="H116" s="27">
        <v>2430.9900000000002</v>
      </c>
      <c r="I116" s="27">
        <v>6695.75</v>
      </c>
      <c r="J116" s="26">
        <f t="shared" si="41"/>
        <v>0</v>
      </c>
      <c r="K116" s="26">
        <f t="shared" si="42"/>
        <v>0</v>
      </c>
      <c r="L116" s="26">
        <f t="shared" si="43"/>
        <v>0</v>
      </c>
      <c r="M116" s="120">
        <v>-525.6310510157989</v>
      </c>
      <c r="N116" s="28"/>
      <c r="O116" s="28">
        <f t="shared" si="44"/>
        <v>0</v>
      </c>
      <c r="P116" s="29">
        <f t="shared" si="45"/>
        <v>0</v>
      </c>
      <c r="Q116" s="25">
        <f t="shared" si="32"/>
        <v>0</v>
      </c>
      <c r="R116" s="25"/>
      <c r="S116" s="41">
        <f t="shared" si="29"/>
        <v>-525.6310510157989</v>
      </c>
      <c r="T116" s="29" t="str">
        <f t="shared" si="28"/>
        <v xml:space="preserve">№097 </v>
      </c>
    </row>
    <row r="117" spans="1:21" x14ac:dyDescent="0.25">
      <c r="A117" s="111"/>
      <c r="B117" s="8" t="s">
        <v>129</v>
      </c>
      <c r="C117" s="27">
        <v>1977.71</v>
      </c>
      <c r="D117" s="27">
        <v>506</v>
      </c>
      <c r="E117" s="27">
        <v>2483.7199999999998</v>
      </c>
      <c r="F117" s="27" t="s">
        <v>493</v>
      </c>
      <c r="G117" s="27">
        <v>1977.71</v>
      </c>
      <c r="H117" s="27">
        <v>506</v>
      </c>
      <c r="I117" s="27">
        <v>2483.7200000000003</v>
      </c>
      <c r="J117" s="26">
        <f t="shared" si="41"/>
        <v>0</v>
      </c>
      <c r="K117" s="26">
        <f t="shared" si="42"/>
        <v>0</v>
      </c>
      <c r="L117" s="26">
        <f t="shared" si="43"/>
        <v>0</v>
      </c>
      <c r="M117" s="120">
        <v>-1775.5861000000007</v>
      </c>
      <c r="N117" s="28"/>
      <c r="O117" s="30">
        <f t="shared" si="44"/>
        <v>0</v>
      </c>
      <c r="P117" s="4">
        <f t="shared" si="45"/>
        <v>0</v>
      </c>
      <c r="Q117" s="8">
        <f t="shared" si="32"/>
        <v>0</v>
      </c>
      <c r="R117" s="8"/>
      <c r="S117" s="39">
        <f t="shared" si="29"/>
        <v>-1775.5861000000007</v>
      </c>
      <c r="T117" s="4" t="str">
        <f t="shared" si="28"/>
        <v xml:space="preserve">№098 </v>
      </c>
    </row>
    <row r="118" spans="1:21" x14ac:dyDescent="0.25">
      <c r="A118" s="111"/>
      <c r="B118" s="25" t="s">
        <v>130</v>
      </c>
      <c r="C118" s="27">
        <v>17930.150000000001</v>
      </c>
      <c r="D118" s="27">
        <v>15101.48</v>
      </c>
      <c r="E118" s="27">
        <v>33031.69</v>
      </c>
      <c r="F118" s="27" t="s">
        <v>494</v>
      </c>
      <c r="G118" s="27">
        <v>18216.05</v>
      </c>
      <c r="H118" s="27">
        <v>15254.54</v>
      </c>
      <c r="I118" s="27">
        <v>33470.660000000003</v>
      </c>
      <c r="J118" s="26">
        <f t="shared" si="41"/>
        <v>285.89999999999782</v>
      </c>
      <c r="K118" s="26">
        <f t="shared" si="42"/>
        <v>153.06000000000131</v>
      </c>
      <c r="L118" s="26">
        <f t="shared" si="43"/>
        <v>438.97000000000116</v>
      </c>
      <c r="M118" s="120">
        <v>-3986.4459000000079</v>
      </c>
      <c r="N118" s="28">
        <v>5000</v>
      </c>
      <c r="O118" s="28">
        <f t="shared" si="44"/>
        <v>2029.8899999999844</v>
      </c>
      <c r="P118" s="29">
        <f t="shared" si="45"/>
        <v>431.62920000000366</v>
      </c>
      <c r="Q118" s="25">
        <f>SUM(O118:P118)</f>
        <v>2461.5191999999879</v>
      </c>
      <c r="R118" s="25"/>
      <c r="S118" s="41">
        <f>M118-Q118+N118+R118</f>
        <v>-1447.9650999999958</v>
      </c>
      <c r="T118" s="29" t="str">
        <f t="shared" si="28"/>
        <v xml:space="preserve">№099 </v>
      </c>
    </row>
    <row r="119" spans="1:21" x14ac:dyDescent="0.25">
      <c r="A119" s="111"/>
      <c r="B119" s="8" t="s">
        <v>131</v>
      </c>
      <c r="C119" s="27">
        <v>4.2</v>
      </c>
      <c r="D119" s="27">
        <v>1.77</v>
      </c>
      <c r="E119" s="27">
        <v>5.97</v>
      </c>
      <c r="F119" s="27" t="s">
        <v>131</v>
      </c>
      <c r="G119" s="27">
        <v>4.2</v>
      </c>
      <c r="H119" s="27">
        <v>1.77</v>
      </c>
      <c r="I119" s="27">
        <v>5.97</v>
      </c>
      <c r="J119" s="26">
        <f t="shared" si="41"/>
        <v>0</v>
      </c>
      <c r="K119" s="26">
        <f t="shared" si="42"/>
        <v>0</v>
      </c>
      <c r="L119" s="26">
        <f t="shared" si="43"/>
        <v>0</v>
      </c>
      <c r="M119" s="120">
        <v>-1.349500000000001</v>
      </c>
      <c r="N119" s="28"/>
      <c r="O119" s="30">
        <f t="shared" si="44"/>
        <v>0</v>
      </c>
      <c r="P119" s="4">
        <f t="shared" si="45"/>
        <v>0</v>
      </c>
      <c r="Q119" s="8">
        <f t="shared" si="32"/>
        <v>0</v>
      </c>
      <c r="R119" s="8"/>
      <c r="S119" s="39">
        <f t="shared" si="29"/>
        <v>-1.349500000000001</v>
      </c>
      <c r="T119" s="4" t="str">
        <f t="shared" si="28"/>
        <v>№100</v>
      </c>
    </row>
    <row r="120" spans="1:21" x14ac:dyDescent="0.25">
      <c r="A120" s="111"/>
      <c r="B120" s="25" t="s">
        <v>132</v>
      </c>
      <c r="C120" s="27">
        <v>7637.7</v>
      </c>
      <c r="D120" s="27">
        <v>2550.13</v>
      </c>
      <c r="E120" s="27">
        <v>10207.98</v>
      </c>
      <c r="F120" s="27" t="s">
        <v>495</v>
      </c>
      <c r="G120" s="27">
        <v>7672.97</v>
      </c>
      <c r="H120" s="27">
        <v>2587.9</v>
      </c>
      <c r="I120" s="27">
        <v>10261.030000000001</v>
      </c>
      <c r="J120" s="26">
        <f t="shared" si="41"/>
        <v>35.270000000000437</v>
      </c>
      <c r="K120" s="26">
        <f t="shared" si="42"/>
        <v>37.769999999999982</v>
      </c>
      <c r="L120" s="26">
        <f t="shared" si="43"/>
        <v>53.050000000001091</v>
      </c>
      <c r="M120" s="120">
        <v>-1653.6413999999982</v>
      </c>
      <c r="N120" s="28"/>
      <c r="O120" s="28">
        <f t="shared" si="44"/>
        <v>250.4170000000031</v>
      </c>
      <c r="P120" s="29">
        <f t="shared" si="45"/>
        <v>106.51139999999994</v>
      </c>
      <c r="Q120" s="25">
        <f t="shared" si="32"/>
        <v>356.92840000000302</v>
      </c>
      <c r="R120" s="25"/>
      <c r="S120" s="41">
        <f t="shared" si="29"/>
        <v>-2010.5698000000011</v>
      </c>
      <c r="T120" s="29" t="str">
        <f t="shared" si="28"/>
        <v xml:space="preserve">№101 </v>
      </c>
    </row>
    <row r="121" spans="1:21" x14ac:dyDescent="0.25">
      <c r="A121" s="111" t="s">
        <v>359</v>
      </c>
      <c r="B121" s="122" t="s">
        <v>133</v>
      </c>
      <c r="C121" s="123"/>
      <c r="D121" s="123"/>
      <c r="E121" s="123"/>
      <c r="F121" s="123"/>
      <c r="G121" s="123"/>
      <c r="H121" s="123"/>
      <c r="I121" s="123"/>
      <c r="J121" s="124"/>
      <c r="K121" s="124"/>
      <c r="L121" s="124"/>
      <c r="M121" s="125">
        <v>0.23100999998973748</v>
      </c>
      <c r="N121" s="126"/>
      <c r="O121" s="124"/>
      <c r="P121" s="127"/>
      <c r="Q121" s="122"/>
      <c r="R121" s="122"/>
      <c r="S121" s="125">
        <f t="shared" si="29"/>
        <v>0.23100999998973748</v>
      </c>
      <c r="T121" s="127" t="str">
        <f t="shared" si="28"/>
        <v>№102 сбыт</v>
      </c>
    </row>
    <row r="122" spans="1:21" x14ac:dyDescent="0.25">
      <c r="A122" s="111" t="s">
        <v>373</v>
      </c>
      <c r="B122" s="122" t="s">
        <v>405</v>
      </c>
      <c r="C122" s="128">
        <v>35.229999999999997</v>
      </c>
      <c r="D122" s="128">
        <v>882.77</v>
      </c>
      <c r="E122" s="128">
        <v>918.03</v>
      </c>
      <c r="F122" s="128" t="s">
        <v>496</v>
      </c>
      <c r="G122" s="128">
        <v>35.79</v>
      </c>
      <c r="H122" s="128">
        <v>882.79</v>
      </c>
      <c r="I122" s="128">
        <v>918.62</v>
      </c>
      <c r="J122" s="124">
        <f t="shared" ref="J122:L126" si="46">G122-C122</f>
        <v>0.56000000000000227</v>
      </c>
      <c r="K122" s="124">
        <f t="shared" si="46"/>
        <v>1.999999999998181E-2</v>
      </c>
      <c r="L122" s="124">
        <f t="shared" si="46"/>
        <v>0.59000000000003183</v>
      </c>
      <c r="M122" s="125">
        <v>-41.563099999999814</v>
      </c>
      <c r="N122" s="126"/>
      <c r="O122" s="126">
        <f t="shared" ref="O122:P126" si="47">J122*O$6</f>
        <v>3.976000000000016</v>
      </c>
      <c r="P122" s="127">
        <f t="shared" si="47"/>
        <v>5.63999999999487E-2</v>
      </c>
      <c r="Q122" s="122">
        <f t="shared" si="32"/>
        <v>4.0323999999999645</v>
      </c>
      <c r="R122" s="122"/>
      <c r="S122" s="125">
        <f t="shared" si="29"/>
        <v>-45.595499999999781</v>
      </c>
      <c r="T122" s="127" t="str">
        <f t="shared" si="28"/>
        <v>№103 сбыт</v>
      </c>
    </row>
    <row r="123" spans="1:21" x14ac:dyDescent="0.25">
      <c r="A123" s="111"/>
      <c r="B123" s="8" t="s">
        <v>135</v>
      </c>
      <c r="C123" s="27">
        <v>3275.74</v>
      </c>
      <c r="D123" s="27">
        <v>18194.939999999999</v>
      </c>
      <c r="E123" s="27">
        <v>21470.74</v>
      </c>
      <c r="F123" s="27" t="s">
        <v>497</v>
      </c>
      <c r="G123" s="27">
        <v>3275.7400000000002</v>
      </c>
      <c r="H123" s="27">
        <v>18478.96</v>
      </c>
      <c r="I123" s="27">
        <v>21754.760000000002</v>
      </c>
      <c r="J123" s="26">
        <f t="shared" si="46"/>
        <v>0</v>
      </c>
      <c r="K123" s="26">
        <f t="shared" si="46"/>
        <v>284.02000000000044</v>
      </c>
      <c r="L123" s="26">
        <f t="shared" si="46"/>
        <v>284.02000000000044</v>
      </c>
      <c r="M123" s="120">
        <v>1101.4067999999997</v>
      </c>
      <c r="N123" s="28"/>
      <c r="O123" s="26">
        <f t="shared" si="47"/>
        <v>0</v>
      </c>
      <c r="P123" s="4">
        <f t="shared" si="47"/>
        <v>800.93640000000119</v>
      </c>
      <c r="Q123" s="8">
        <f t="shared" si="32"/>
        <v>800.93640000000119</v>
      </c>
      <c r="R123" s="8"/>
      <c r="S123" s="39">
        <f t="shared" si="29"/>
        <v>300.47039999999856</v>
      </c>
      <c r="T123" s="4" t="str">
        <f t="shared" si="28"/>
        <v xml:space="preserve">№104 </v>
      </c>
    </row>
    <row r="124" spans="1:21" x14ac:dyDescent="0.25">
      <c r="A124" s="111"/>
      <c r="B124" s="25" t="s">
        <v>136</v>
      </c>
      <c r="C124" s="27">
        <v>13769.67</v>
      </c>
      <c r="D124" s="27">
        <v>6337.3</v>
      </c>
      <c r="E124" s="27">
        <v>20107.03</v>
      </c>
      <c r="F124" s="27" t="s">
        <v>498</v>
      </c>
      <c r="G124" s="27">
        <v>13852.06</v>
      </c>
      <c r="H124" s="27">
        <v>6378.33</v>
      </c>
      <c r="I124" s="27">
        <v>20230.45</v>
      </c>
      <c r="J124" s="26">
        <f t="shared" si="46"/>
        <v>82.389999999999418</v>
      </c>
      <c r="K124" s="26">
        <f t="shared" si="46"/>
        <v>41.029999999999745</v>
      </c>
      <c r="L124" s="26">
        <f t="shared" si="46"/>
        <v>123.42000000000189</v>
      </c>
      <c r="M124" s="120">
        <v>-5565.7687000000005</v>
      </c>
      <c r="N124" s="28"/>
      <c r="O124" s="28">
        <f t="shared" si="47"/>
        <v>584.96899999999584</v>
      </c>
      <c r="P124" s="29">
        <f t="shared" si="47"/>
        <v>115.70459999999927</v>
      </c>
      <c r="Q124" s="25">
        <f t="shared" si="32"/>
        <v>700.67359999999508</v>
      </c>
      <c r="R124" s="25"/>
      <c r="S124" s="41">
        <f t="shared" si="29"/>
        <v>-6266.4422999999952</v>
      </c>
      <c r="T124" s="29" t="str">
        <f t="shared" si="28"/>
        <v>№104б</v>
      </c>
    </row>
    <row r="125" spans="1:21" x14ac:dyDescent="0.25">
      <c r="A125" s="111"/>
      <c r="B125" s="8" t="s">
        <v>137</v>
      </c>
      <c r="C125" s="27">
        <v>5101.1400000000003</v>
      </c>
      <c r="D125" s="27">
        <v>1145.69</v>
      </c>
      <c r="E125" s="27">
        <v>6246.85</v>
      </c>
      <c r="F125" s="27" t="s">
        <v>499</v>
      </c>
      <c r="G125" s="27">
        <v>5101.1400000000003</v>
      </c>
      <c r="H125" s="27">
        <v>1145.69</v>
      </c>
      <c r="I125" s="27">
        <v>6246.85</v>
      </c>
      <c r="J125" s="26">
        <f t="shared" si="46"/>
        <v>0</v>
      </c>
      <c r="K125" s="26">
        <f t="shared" si="46"/>
        <v>0</v>
      </c>
      <c r="L125" s="26">
        <f t="shared" si="46"/>
        <v>0</v>
      </c>
      <c r="M125" s="120">
        <v>349.77019999999715</v>
      </c>
      <c r="N125" s="28"/>
      <c r="O125" s="30">
        <f t="shared" si="47"/>
        <v>0</v>
      </c>
      <c r="P125" s="4">
        <f t="shared" si="47"/>
        <v>0</v>
      </c>
      <c r="Q125" s="8">
        <f t="shared" si="32"/>
        <v>0</v>
      </c>
      <c r="R125" s="8"/>
      <c r="S125" s="39">
        <f t="shared" si="29"/>
        <v>349.77019999999715</v>
      </c>
      <c r="T125" s="4" t="str">
        <f t="shared" si="28"/>
        <v xml:space="preserve">№105 </v>
      </c>
    </row>
    <row r="126" spans="1:21" x14ac:dyDescent="0.25">
      <c r="A126" s="111"/>
      <c r="B126" s="25" t="s">
        <v>138</v>
      </c>
      <c r="C126" s="27">
        <v>1250.0899999999999</v>
      </c>
      <c r="D126" s="27">
        <v>664.53</v>
      </c>
      <c r="E126" s="27">
        <v>1914.63</v>
      </c>
      <c r="F126" s="27" t="s">
        <v>500</v>
      </c>
      <c r="G126" s="27">
        <v>1250.68</v>
      </c>
      <c r="H126" s="27">
        <v>664.63</v>
      </c>
      <c r="I126" s="27">
        <v>1915.32</v>
      </c>
      <c r="J126" s="26">
        <f t="shared" si="46"/>
        <v>0.59000000000014552</v>
      </c>
      <c r="K126" s="26">
        <f t="shared" si="46"/>
        <v>0.10000000000002274</v>
      </c>
      <c r="L126" s="26">
        <f t="shared" si="46"/>
        <v>0.6899999999998272</v>
      </c>
      <c r="M126" s="120">
        <v>-213.60749999999908</v>
      </c>
      <c r="N126" s="28"/>
      <c r="O126" s="28">
        <f t="shared" si="47"/>
        <v>4.189000000001033</v>
      </c>
      <c r="P126" s="29">
        <f t="shared" si="47"/>
        <v>0.28200000000006409</v>
      </c>
      <c r="Q126" s="25">
        <f t="shared" si="32"/>
        <v>4.471000000001097</v>
      </c>
      <c r="R126" s="25"/>
      <c r="S126" s="41">
        <f t="shared" si="29"/>
        <v>-218.07850000000016</v>
      </c>
      <c r="T126" s="29" t="str">
        <f t="shared" si="28"/>
        <v xml:space="preserve">№106 </v>
      </c>
    </row>
    <row r="127" spans="1:21" x14ac:dyDescent="0.25">
      <c r="A127" s="111"/>
      <c r="B127" s="8" t="s">
        <v>139</v>
      </c>
      <c r="J127" s="26"/>
      <c r="K127" s="26"/>
      <c r="L127" s="26"/>
      <c r="M127" s="120">
        <v>0.62</v>
      </c>
      <c r="N127" s="28"/>
      <c r="O127" s="30"/>
      <c r="P127" s="4"/>
      <c r="Q127" s="8"/>
      <c r="R127" s="8"/>
      <c r="S127" s="39">
        <f t="shared" si="29"/>
        <v>0.62</v>
      </c>
      <c r="T127" s="4" t="str">
        <f t="shared" si="28"/>
        <v xml:space="preserve">№107 </v>
      </c>
      <c r="U127" t="s">
        <v>92</v>
      </c>
    </row>
    <row r="128" spans="1:21" x14ac:dyDescent="0.25">
      <c r="A128" s="111" t="s">
        <v>434</v>
      </c>
      <c r="B128" s="25" t="s">
        <v>140</v>
      </c>
      <c r="C128" s="27">
        <v>12409.91</v>
      </c>
      <c r="D128" s="27">
        <v>7540.98</v>
      </c>
      <c r="E128" s="27">
        <v>19950.91</v>
      </c>
      <c r="F128" s="27" t="s">
        <v>501</v>
      </c>
      <c r="G128" s="27">
        <v>12911.710000000001</v>
      </c>
      <c r="H128" s="27">
        <v>7782.16</v>
      </c>
      <c r="I128" s="27">
        <v>20693.88</v>
      </c>
      <c r="J128" s="26">
        <f t="shared" ref="J128:L130" si="48">G128-C128</f>
        <v>501.80000000000109</v>
      </c>
      <c r="K128" s="26">
        <f t="shared" si="48"/>
        <v>241.18000000000029</v>
      </c>
      <c r="L128" s="26">
        <f t="shared" si="48"/>
        <v>742.97000000000116</v>
      </c>
      <c r="M128" s="120">
        <v>-9656.0200999999961</v>
      </c>
      <c r="N128" s="28"/>
      <c r="O128" s="28">
        <f t="shared" ref="O128:P130" si="49">J128*O$6</f>
        <v>3562.7800000000075</v>
      </c>
      <c r="P128" s="29">
        <f t="shared" si="49"/>
        <v>680.12760000000083</v>
      </c>
      <c r="Q128" s="25">
        <f t="shared" si="32"/>
        <v>4242.9076000000086</v>
      </c>
      <c r="R128" s="25"/>
      <c r="S128" s="41">
        <f t="shared" si="29"/>
        <v>-13898.927700000004</v>
      </c>
      <c r="T128" s="29" t="str">
        <f t="shared" si="28"/>
        <v xml:space="preserve">№108 </v>
      </c>
    </row>
    <row r="129" spans="1:20" x14ac:dyDescent="0.25">
      <c r="A129" s="111"/>
      <c r="B129" s="8" t="s">
        <v>141</v>
      </c>
      <c r="C129" s="27">
        <v>1552.26</v>
      </c>
      <c r="D129" s="27">
        <v>1543.45</v>
      </c>
      <c r="E129" s="27">
        <v>3095.73</v>
      </c>
      <c r="F129" s="27" t="s">
        <v>502</v>
      </c>
      <c r="G129" s="27">
        <v>1554.51</v>
      </c>
      <c r="H129" s="27">
        <v>1543.52</v>
      </c>
      <c r="I129" s="27">
        <v>3098.05</v>
      </c>
      <c r="J129" s="26">
        <f t="shared" si="48"/>
        <v>2.25</v>
      </c>
      <c r="K129" s="26">
        <f t="shared" si="48"/>
        <v>6.9999999999936335E-2</v>
      </c>
      <c r="L129" s="26">
        <f t="shared" si="48"/>
        <v>2.3200000000001637</v>
      </c>
      <c r="M129" s="120">
        <v>-1829.3427000000004</v>
      </c>
      <c r="N129" s="28"/>
      <c r="O129" s="30">
        <f t="shared" si="49"/>
        <v>15.975</v>
      </c>
      <c r="P129" s="4">
        <f t="shared" si="49"/>
        <v>0.19739999999982044</v>
      </c>
      <c r="Q129" s="8">
        <f t="shared" si="32"/>
        <v>16.172399999999818</v>
      </c>
      <c r="R129" s="8"/>
      <c r="S129" s="39">
        <f t="shared" si="29"/>
        <v>-1845.5151000000003</v>
      </c>
      <c r="T129" s="4" t="str">
        <f t="shared" si="28"/>
        <v xml:space="preserve">№109 </v>
      </c>
    </row>
    <row r="130" spans="1:20" x14ac:dyDescent="0.25">
      <c r="A130" s="111"/>
      <c r="B130" s="25" t="s">
        <v>142</v>
      </c>
      <c r="C130" s="27">
        <v>13127.55</v>
      </c>
      <c r="D130" s="27">
        <v>6981.04</v>
      </c>
      <c r="E130" s="27">
        <v>20108.7</v>
      </c>
      <c r="F130" s="27" t="s">
        <v>503</v>
      </c>
      <c r="G130" s="27">
        <v>13696.77</v>
      </c>
      <c r="H130" s="27">
        <v>7302.55</v>
      </c>
      <c r="I130" s="27">
        <v>20999.420000000002</v>
      </c>
      <c r="J130" s="26">
        <f t="shared" si="48"/>
        <v>569.22000000000116</v>
      </c>
      <c r="K130" s="26">
        <f t="shared" si="48"/>
        <v>321.51000000000022</v>
      </c>
      <c r="L130" s="26">
        <f t="shared" si="48"/>
        <v>890.72000000000116</v>
      </c>
      <c r="M130" s="120">
        <v>-20389.748399999993</v>
      </c>
      <c r="N130" s="28">
        <v>23000</v>
      </c>
      <c r="O130" s="28">
        <f t="shared" si="49"/>
        <v>4041.4620000000082</v>
      </c>
      <c r="P130" s="29">
        <f t="shared" si="49"/>
        <v>906.65820000000053</v>
      </c>
      <c r="Q130" s="25">
        <f t="shared" si="32"/>
        <v>4948.1202000000085</v>
      </c>
      <c r="R130" s="25"/>
      <c r="S130" s="41">
        <f>M130-Q130+N130+R130</f>
        <v>-2337.8686000000016</v>
      </c>
      <c r="T130" s="29" t="str">
        <f t="shared" si="28"/>
        <v xml:space="preserve">№110 </v>
      </c>
    </row>
    <row r="131" spans="1:20" x14ac:dyDescent="0.25">
      <c r="A131" s="111"/>
      <c r="B131" s="8" t="s">
        <v>143</v>
      </c>
      <c r="J131" s="26"/>
      <c r="K131" s="26"/>
      <c r="L131" s="26"/>
      <c r="M131" s="120">
        <v>402.83109999999988</v>
      </c>
      <c r="N131" s="28"/>
      <c r="O131" s="26"/>
      <c r="P131" s="4"/>
      <c r="Q131" s="8"/>
      <c r="R131" s="8"/>
      <c r="S131" s="39">
        <f t="shared" si="29"/>
        <v>402.83109999999988</v>
      </c>
      <c r="T131" s="4" t="str">
        <f t="shared" si="28"/>
        <v xml:space="preserve">№111 </v>
      </c>
    </row>
    <row r="132" spans="1:20" x14ac:dyDescent="0.25">
      <c r="A132" s="112" t="s">
        <v>415</v>
      </c>
      <c r="B132" s="122" t="s">
        <v>144</v>
      </c>
      <c r="C132" s="123"/>
      <c r="D132" s="123"/>
      <c r="E132" s="123"/>
      <c r="F132" s="123"/>
      <c r="G132" s="123"/>
      <c r="H132" s="123"/>
      <c r="I132" s="123"/>
      <c r="J132" s="124"/>
      <c r="K132" s="124"/>
      <c r="L132" s="124"/>
      <c r="M132" s="125">
        <v>-4.2000000019015715E-3</v>
      </c>
      <c r="N132" s="126"/>
      <c r="O132" s="126"/>
      <c r="P132" s="127"/>
      <c r="Q132" s="122"/>
      <c r="R132" s="122"/>
      <c r="S132" s="125">
        <f t="shared" si="29"/>
        <v>-4.2000000019015715E-3</v>
      </c>
      <c r="T132" s="127" t="str">
        <f t="shared" si="28"/>
        <v>№112 сбыт</v>
      </c>
    </row>
    <row r="133" spans="1:20" x14ac:dyDescent="0.25">
      <c r="A133" s="111" t="s">
        <v>357</v>
      </c>
      <c r="B133" s="122" t="s">
        <v>145</v>
      </c>
      <c r="C133" s="97">
        <v>4065.83</v>
      </c>
      <c r="D133" s="97">
        <v>1568.65</v>
      </c>
      <c r="E133" s="97">
        <v>5634.49</v>
      </c>
      <c r="F133" s="97" t="s">
        <v>504</v>
      </c>
      <c r="G133" s="97">
        <v>4065.83</v>
      </c>
      <c r="H133" s="97">
        <v>1568.65</v>
      </c>
      <c r="I133" s="97">
        <v>5634.49</v>
      </c>
      <c r="J133" s="124">
        <f t="shared" ref="J133:L138" si="50">G133-C133</f>
        <v>0</v>
      </c>
      <c r="K133" s="124">
        <f t="shared" si="50"/>
        <v>0</v>
      </c>
      <c r="L133" s="124">
        <f t="shared" si="50"/>
        <v>0</v>
      </c>
      <c r="M133" s="125">
        <v>0.86440000000129658</v>
      </c>
      <c r="N133" s="126"/>
      <c r="O133" s="126"/>
      <c r="P133" s="127"/>
      <c r="Q133" s="122"/>
      <c r="R133" s="122"/>
      <c r="S133" s="125">
        <f t="shared" si="29"/>
        <v>0.86440000000129658</v>
      </c>
      <c r="T133" s="127" t="str">
        <f t="shared" si="28"/>
        <v>№113 сбыт</v>
      </c>
    </row>
    <row r="134" spans="1:20" x14ac:dyDescent="0.25">
      <c r="A134" s="111"/>
      <c r="B134" s="25" t="s">
        <v>146</v>
      </c>
      <c r="C134" s="27">
        <v>14660.04</v>
      </c>
      <c r="D134" s="27">
        <v>4692.79</v>
      </c>
      <c r="E134" s="27">
        <v>19352.84</v>
      </c>
      <c r="F134" s="27" t="s">
        <v>505</v>
      </c>
      <c r="G134" s="27">
        <v>14666.54</v>
      </c>
      <c r="H134" s="27">
        <v>4692.79</v>
      </c>
      <c r="I134" s="27">
        <v>19359.330000000002</v>
      </c>
      <c r="J134" s="26">
        <f t="shared" si="50"/>
        <v>6.5</v>
      </c>
      <c r="K134" s="26">
        <f t="shared" si="50"/>
        <v>0</v>
      </c>
      <c r="L134" s="26">
        <f t="shared" si="50"/>
        <v>6.4900000000016007</v>
      </c>
      <c r="M134" s="120">
        <v>-1918.2558000000026</v>
      </c>
      <c r="N134" s="28"/>
      <c r="O134" s="28">
        <f t="shared" ref="O134:P138" si="51">J134*O$6</f>
        <v>46.15</v>
      </c>
      <c r="P134" s="29">
        <f t="shared" si="51"/>
        <v>0</v>
      </c>
      <c r="Q134" s="25">
        <f t="shared" si="32"/>
        <v>46.15</v>
      </c>
      <c r="R134" s="25"/>
      <c r="S134" s="41">
        <f t="shared" si="29"/>
        <v>-1964.4058000000027</v>
      </c>
      <c r="T134" s="29" t="str">
        <f t="shared" si="28"/>
        <v xml:space="preserve">№114 </v>
      </c>
    </row>
    <row r="135" spans="1:20" x14ac:dyDescent="0.25">
      <c r="A135" s="111"/>
      <c r="B135" s="8" t="s">
        <v>147</v>
      </c>
      <c r="C135" s="27">
        <v>1095.97</v>
      </c>
      <c r="D135" s="27">
        <v>291.58999999999997</v>
      </c>
      <c r="E135" s="27">
        <v>1387.7</v>
      </c>
      <c r="F135" s="27" t="s">
        <v>506</v>
      </c>
      <c r="G135" s="27">
        <v>1095.97</v>
      </c>
      <c r="H135" s="27">
        <v>291.59000000000003</v>
      </c>
      <c r="I135" s="27">
        <v>1387.71</v>
      </c>
      <c r="J135" s="26">
        <f t="shared" si="50"/>
        <v>0</v>
      </c>
      <c r="K135" s="26">
        <f t="shared" si="50"/>
        <v>0</v>
      </c>
      <c r="L135" s="26">
        <f t="shared" si="50"/>
        <v>9.9999999999909051E-3</v>
      </c>
      <c r="M135" s="120">
        <v>102.74849999999996</v>
      </c>
      <c r="N135" s="28"/>
      <c r="O135" s="30">
        <f t="shared" si="51"/>
        <v>0</v>
      </c>
      <c r="P135" s="4">
        <f t="shared" si="51"/>
        <v>0</v>
      </c>
      <c r="Q135" s="8">
        <f t="shared" si="32"/>
        <v>0</v>
      </c>
      <c r="R135" s="8"/>
      <c r="S135" s="39">
        <f t="shared" si="29"/>
        <v>102.74849999999996</v>
      </c>
      <c r="T135" s="4" t="str">
        <f t="shared" si="28"/>
        <v xml:space="preserve">№115 </v>
      </c>
    </row>
    <row r="136" spans="1:20" x14ac:dyDescent="0.25">
      <c r="A136" s="111"/>
      <c r="B136" s="25" t="s">
        <v>148</v>
      </c>
      <c r="C136" s="27">
        <v>7432.01</v>
      </c>
      <c r="D136" s="27">
        <v>4891.88</v>
      </c>
      <c r="E136" s="27">
        <v>12323.9</v>
      </c>
      <c r="F136" s="27" t="s">
        <v>148</v>
      </c>
      <c r="G136" s="27">
        <v>7432.01</v>
      </c>
      <c r="H136" s="27">
        <v>4891.88</v>
      </c>
      <c r="I136" s="27">
        <v>12323.9</v>
      </c>
      <c r="J136" s="26">
        <f t="shared" si="50"/>
        <v>0</v>
      </c>
      <c r="K136" s="26">
        <f t="shared" si="50"/>
        <v>0</v>
      </c>
      <c r="L136" s="26">
        <f t="shared" si="50"/>
        <v>0</v>
      </c>
      <c r="M136" s="120">
        <v>-20971.459100000007</v>
      </c>
      <c r="N136" s="28"/>
      <c r="O136" s="28">
        <f t="shared" si="51"/>
        <v>0</v>
      </c>
      <c r="P136" s="29">
        <f t="shared" si="51"/>
        <v>0</v>
      </c>
      <c r="Q136" s="25">
        <f t="shared" si="32"/>
        <v>0</v>
      </c>
      <c r="R136" s="25"/>
      <c r="S136" s="41">
        <f t="shared" si="29"/>
        <v>-20971.459100000007</v>
      </c>
      <c r="T136" s="29" t="str">
        <f t="shared" si="28"/>
        <v xml:space="preserve">№116 </v>
      </c>
    </row>
    <row r="137" spans="1:20" x14ac:dyDescent="0.25">
      <c r="A137" s="111"/>
      <c r="B137" s="8" t="s">
        <v>149</v>
      </c>
      <c r="C137" s="27">
        <v>22647.279999999999</v>
      </c>
      <c r="D137" s="27">
        <v>13552.49</v>
      </c>
      <c r="E137" s="27">
        <v>36199.79</v>
      </c>
      <c r="F137" s="27" t="s">
        <v>507</v>
      </c>
      <c r="G137" s="27">
        <v>22647.279999999999</v>
      </c>
      <c r="H137" s="27">
        <v>13552.5</v>
      </c>
      <c r="I137" s="27">
        <v>36199.79</v>
      </c>
      <c r="J137" s="26">
        <f t="shared" si="50"/>
        <v>0</v>
      </c>
      <c r="K137" s="26">
        <f t="shared" si="50"/>
        <v>1.0000000000218279E-2</v>
      </c>
      <c r="L137" s="26">
        <f t="shared" si="50"/>
        <v>0</v>
      </c>
      <c r="M137" s="120">
        <v>286.47810000000544</v>
      </c>
      <c r="N137" s="28"/>
      <c r="O137" s="30">
        <f t="shared" si="51"/>
        <v>0</v>
      </c>
      <c r="P137" s="4">
        <f t="shared" si="51"/>
        <v>2.8200000000615545E-2</v>
      </c>
      <c r="Q137" s="8">
        <f t="shared" si="32"/>
        <v>2.8200000000615545E-2</v>
      </c>
      <c r="R137" s="8"/>
      <c r="S137" s="39">
        <f t="shared" si="29"/>
        <v>286.44990000000485</v>
      </c>
      <c r="T137" s="4" t="str">
        <f t="shared" si="28"/>
        <v xml:space="preserve">№117 </v>
      </c>
    </row>
    <row r="138" spans="1:20" x14ac:dyDescent="0.25">
      <c r="A138" s="111" t="s">
        <v>319</v>
      </c>
      <c r="B138" s="122" t="s">
        <v>404</v>
      </c>
      <c r="C138" s="98">
        <v>7201.38</v>
      </c>
      <c r="D138" s="98">
        <v>3183.2200000000003</v>
      </c>
      <c r="E138" s="98">
        <v>10384.61</v>
      </c>
      <c r="F138" s="98"/>
      <c r="G138" s="98"/>
      <c r="H138" s="98"/>
      <c r="I138" s="98"/>
      <c r="J138" s="124"/>
      <c r="K138" s="124"/>
      <c r="L138" s="124"/>
      <c r="M138" s="125">
        <v>-1.9000000011146767E-3</v>
      </c>
      <c r="N138" s="126"/>
      <c r="O138" s="126"/>
      <c r="P138" s="127"/>
      <c r="Q138" s="122"/>
      <c r="R138" s="122"/>
      <c r="S138" s="125">
        <f>M138-Q138+N138+R138</f>
        <v>-1.9000000011146767E-3</v>
      </c>
      <c r="T138" s="127" t="str">
        <f t="shared" ref="T138:T201" si="52">B138</f>
        <v>№118 сбыт</v>
      </c>
    </row>
    <row r="139" spans="1:20" x14ac:dyDescent="0.25">
      <c r="A139" s="111"/>
      <c r="B139" s="8" t="s">
        <v>151</v>
      </c>
      <c r="J139" s="26"/>
      <c r="K139" s="26"/>
      <c r="L139" s="26"/>
      <c r="M139" s="120">
        <v>0</v>
      </c>
      <c r="N139" s="28"/>
      <c r="O139" s="26"/>
      <c r="P139" s="4"/>
      <c r="Q139" s="8"/>
      <c r="R139" s="8"/>
      <c r="S139" s="39">
        <f t="shared" si="29"/>
        <v>0</v>
      </c>
      <c r="T139" s="4" t="str">
        <f t="shared" si="52"/>
        <v>№118а не установлен</v>
      </c>
    </row>
    <row r="140" spans="1:20" x14ac:dyDescent="0.25">
      <c r="A140" s="111"/>
      <c r="B140" s="25" t="s">
        <v>152</v>
      </c>
      <c r="C140" s="27">
        <v>5447.18</v>
      </c>
      <c r="D140" s="27">
        <v>5950.29</v>
      </c>
      <c r="E140" s="27">
        <v>11397.48</v>
      </c>
      <c r="F140" s="27"/>
      <c r="G140" s="27"/>
      <c r="H140" s="27"/>
      <c r="I140" s="27"/>
      <c r="J140" s="26"/>
      <c r="K140" s="26"/>
      <c r="L140" s="26"/>
      <c r="M140" s="120">
        <v>-1787.0723000000014</v>
      </c>
      <c r="N140" s="28"/>
      <c r="O140" s="28"/>
      <c r="P140" s="29"/>
      <c r="Q140" s="25"/>
      <c r="R140" s="25"/>
      <c r="S140" s="41">
        <f>M140-Q140+N140+R140</f>
        <v>-1787.0723000000014</v>
      </c>
      <c r="T140" s="29" t="str">
        <f t="shared" si="52"/>
        <v xml:space="preserve">№119 </v>
      </c>
    </row>
    <row r="141" spans="1:20" x14ac:dyDescent="0.25">
      <c r="A141" s="111"/>
      <c r="B141" s="8" t="s">
        <v>153</v>
      </c>
      <c r="J141" s="26"/>
      <c r="K141" s="26"/>
      <c r="L141" s="26"/>
      <c r="M141" s="120">
        <v>0</v>
      </c>
      <c r="N141" s="28"/>
      <c r="O141" s="30"/>
      <c r="P141" s="4"/>
      <c r="Q141" s="8"/>
      <c r="R141" s="8"/>
      <c r="S141" s="39">
        <f t="shared" ref="S141:S204" si="53">M141-Q141+N141+R141</f>
        <v>0</v>
      </c>
      <c r="T141" s="4" t="str">
        <f t="shared" si="52"/>
        <v>№120  снят</v>
      </c>
    </row>
    <row r="142" spans="1:20" x14ac:dyDescent="0.25">
      <c r="A142" s="111"/>
      <c r="B142" s="25" t="s">
        <v>154</v>
      </c>
      <c r="J142" s="26"/>
      <c r="K142" s="26"/>
      <c r="L142" s="26"/>
      <c r="M142" s="120">
        <v>7.9999999998108251E-3</v>
      </c>
      <c r="N142" s="28"/>
      <c r="O142" s="28"/>
      <c r="P142" s="29"/>
      <c r="Q142" s="25"/>
      <c r="R142" s="25"/>
      <c r="S142" s="41">
        <f t="shared" si="53"/>
        <v>7.9999999998108251E-3</v>
      </c>
      <c r="T142" s="29" t="str">
        <f t="shared" si="52"/>
        <v xml:space="preserve">№121 </v>
      </c>
    </row>
    <row r="143" spans="1:20" x14ac:dyDescent="0.25">
      <c r="A143" s="111"/>
      <c r="B143" s="8" t="s">
        <v>155</v>
      </c>
      <c r="C143" s="27">
        <v>1902.47</v>
      </c>
      <c r="D143" s="27">
        <v>414.34</v>
      </c>
      <c r="E143" s="27">
        <v>2316.8200000000002</v>
      </c>
      <c r="F143" s="27" t="s">
        <v>155</v>
      </c>
      <c r="G143" s="27">
        <v>1902.49</v>
      </c>
      <c r="H143" s="27">
        <v>414.37</v>
      </c>
      <c r="I143" s="27">
        <v>2316.86</v>
      </c>
      <c r="J143" s="26">
        <f>G143-C143</f>
        <v>1.999999999998181E-2</v>
      </c>
      <c r="K143" s="26">
        <f>H143-D143</f>
        <v>3.0000000000029559E-2</v>
      </c>
      <c r="L143" s="26">
        <f>I143-E143</f>
        <v>3.999999999996362E-2</v>
      </c>
      <c r="M143" s="120">
        <v>-614.38210000000004</v>
      </c>
      <c r="N143" s="28"/>
      <c r="O143" s="30">
        <f>J143*O$6</f>
        <v>0.14199999999987084</v>
      </c>
      <c r="P143" s="4">
        <f>K143*P$6</f>
        <v>8.4600000000083345E-2</v>
      </c>
      <c r="Q143" s="8">
        <f t="shared" ref="Q140:Q203" si="54">SUM(O143:P143)</f>
        <v>0.22659999999995417</v>
      </c>
      <c r="R143" s="8"/>
      <c r="S143" s="39">
        <f t="shared" si="53"/>
        <v>-614.6087</v>
      </c>
      <c r="T143" s="4" t="str">
        <f t="shared" si="52"/>
        <v xml:space="preserve">№122 </v>
      </c>
    </row>
    <row r="144" spans="1:20" x14ac:dyDescent="0.25">
      <c r="A144" s="112" t="s">
        <v>417</v>
      </c>
      <c r="B144" s="122" t="s">
        <v>436</v>
      </c>
      <c r="C144" s="123"/>
      <c r="D144" s="123"/>
      <c r="E144" s="123"/>
      <c r="F144" s="123"/>
      <c r="G144" s="123"/>
      <c r="H144" s="123"/>
      <c r="I144" s="123"/>
      <c r="J144" s="124"/>
      <c r="K144" s="124"/>
      <c r="L144" s="124"/>
      <c r="M144" s="125">
        <v>0.17660000000114451</v>
      </c>
      <c r="N144" s="126"/>
      <c r="O144" s="126"/>
      <c r="P144" s="127"/>
      <c r="Q144" s="122"/>
      <c r="R144" s="122"/>
      <c r="S144" s="125">
        <f t="shared" si="53"/>
        <v>0.17660000000114451</v>
      </c>
      <c r="T144" s="127" t="str">
        <f t="shared" si="52"/>
        <v>№123 сбыт</v>
      </c>
    </row>
    <row r="145" spans="1:20" x14ac:dyDescent="0.25">
      <c r="A145" s="111"/>
      <c r="B145" s="8" t="s">
        <v>157</v>
      </c>
      <c r="J145" s="26"/>
      <c r="K145" s="26"/>
      <c r="L145" s="26"/>
      <c r="M145" s="120">
        <v>29.438200000005395</v>
      </c>
      <c r="N145" s="28"/>
      <c r="O145" s="30"/>
      <c r="P145" s="4"/>
      <c r="Q145" s="8"/>
      <c r="R145" s="8"/>
      <c r="S145" s="39">
        <f t="shared" si="53"/>
        <v>29.438200000005395</v>
      </c>
      <c r="T145" s="4" t="str">
        <f t="shared" si="52"/>
        <v xml:space="preserve">№123а </v>
      </c>
    </row>
    <row r="146" spans="1:20" x14ac:dyDescent="0.25">
      <c r="A146" s="111" t="s">
        <v>315</v>
      </c>
      <c r="B146" s="122" t="s">
        <v>158</v>
      </c>
      <c r="C146" s="123"/>
      <c r="D146" s="123"/>
      <c r="E146" s="123"/>
      <c r="F146" s="123"/>
      <c r="G146" s="123"/>
      <c r="H146" s="123"/>
      <c r="I146" s="123"/>
      <c r="J146" s="124"/>
      <c r="K146" s="124"/>
      <c r="L146" s="124"/>
      <c r="M146" s="125">
        <v>498.18489999999997</v>
      </c>
      <c r="N146" s="126"/>
      <c r="O146" s="126"/>
      <c r="P146" s="127"/>
      <c r="Q146" s="122"/>
      <c r="R146" s="122"/>
      <c r="S146" s="125">
        <f t="shared" si="53"/>
        <v>498.18489999999997</v>
      </c>
      <c r="T146" s="127" t="str">
        <f t="shared" si="52"/>
        <v>№124 сбыт</v>
      </c>
    </row>
    <row r="147" spans="1:20" x14ac:dyDescent="0.25">
      <c r="A147" s="111"/>
      <c r="B147" s="8" t="s">
        <v>159</v>
      </c>
      <c r="C147" s="27">
        <v>3320.28</v>
      </c>
      <c r="D147" s="27">
        <v>1479.78</v>
      </c>
      <c r="E147" s="27">
        <v>4800.1499999999996</v>
      </c>
      <c r="F147" s="27" t="s">
        <v>508</v>
      </c>
      <c r="G147" s="27">
        <v>3320.32</v>
      </c>
      <c r="H147" s="27">
        <v>1479.78</v>
      </c>
      <c r="I147" s="27">
        <v>4800.1900000000005</v>
      </c>
      <c r="J147" s="26">
        <f t="shared" ref="J147:L150" si="55">G147-C147</f>
        <v>3.999999999996362E-2</v>
      </c>
      <c r="K147" s="26">
        <f t="shared" si="55"/>
        <v>0</v>
      </c>
      <c r="L147" s="26">
        <f t="shared" si="55"/>
        <v>4.0000000000873115E-2</v>
      </c>
      <c r="M147" s="120">
        <v>5287.5735999999988</v>
      </c>
      <c r="N147" s="28"/>
      <c r="O147" s="26">
        <f t="shared" ref="O147:P150" si="56">J147*O$6</f>
        <v>0.28399999999974168</v>
      </c>
      <c r="P147" s="4">
        <f t="shared" si="56"/>
        <v>0</v>
      </c>
      <c r="Q147" s="8">
        <f t="shared" si="54"/>
        <v>0.28399999999974168</v>
      </c>
      <c r="R147" s="8"/>
      <c r="S147" s="39">
        <f t="shared" si="53"/>
        <v>5287.2895999999992</v>
      </c>
      <c r="T147" s="4" t="str">
        <f t="shared" si="52"/>
        <v xml:space="preserve">№125 </v>
      </c>
    </row>
    <row r="148" spans="1:20" x14ac:dyDescent="0.25">
      <c r="A148" s="111"/>
      <c r="B148" s="25" t="s">
        <v>160</v>
      </c>
      <c r="C148" s="27">
        <v>7478.9</v>
      </c>
      <c r="D148" s="27">
        <v>2300.3000000000002</v>
      </c>
      <c r="E148" s="27">
        <v>9779.2099999999991</v>
      </c>
      <c r="F148" s="27" t="s">
        <v>509</v>
      </c>
      <c r="G148" s="27">
        <v>7479.43</v>
      </c>
      <c r="H148" s="27">
        <v>2300.3000000000002</v>
      </c>
      <c r="I148" s="27">
        <v>9779.74</v>
      </c>
      <c r="J148" s="26">
        <f t="shared" si="55"/>
        <v>0.53000000000065484</v>
      </c>
      <c r="K148" s="26">
        <f t="shared" si="55"/>
        <v>0</v>
      </c>
      <c r="L148" s="26">
        <f t="shared" si="55"/>
        <v>0.53000000000065484</v>
      </c>
      <c r="M148" s="120">
        <v>-17372.045699999995</v>
      </c>
      <c r="N148" s="28"/>
      <c r="O148" s="28">
        <f t="shared" si="56"/>
        <v>3.7630000000046491</v>
      </c>
      <c r="P148" s="29">
        <f t="shared" si="56"/>
        <v>0</v>
      </c>
      <c r="Q148" s="25">
        <f t="shared" si="54"/>
        <v>3.7630000000046491</v>
      </c>
      <c r="R148" s="25"/>
      <c r="S148" s="41">
        <f t="shared" si="53"/>
        <v>-17375.808700000001</v>
      </c>
      <c r="T148" s="29" t="str">
        <f t="shared" si="52"/>
        <v xml:space="preserve">№126\1 </v>
      </c>
    </row>
    <row r="149" spans="1:20" x14ac:dyDescent="0.25">
      <c r="A149" s="111"/>
      <c r="B149" s="8" t="s">
        <v>161</v>
      </c>
      <c r="C149" s="27">
        <v>5126.7299999999996</v>
      </c>
      <c r="D149" s="27">
        <v>2746.51</v>
      </c>
      <c r="E149" s="27">
        <v>7873.38</v>
      </c>
      <c r="F149" s="27" t="s">
        <v>510</v>
      </c>
      <c r="G149" s="27">
        <v>5126.87</v>
      </c>
      <c r="H149" s="27">
        <v>2746.56</v>
      </c>
      <c r="I149" s="27">
        <v>7873.58</v>
      </c>
      <c r="J149" s="26">
        <f t="shared" si="55"/>
        <v>0.14000000000032742</v>
      </c>
      <c r="K149" s="26">
        <f t="shared" si="55"/>
        <v>4.9999999999727152E-2</v>
      </c>
      <c r="L149" s="26">
        <f t="shared" si="55"/>
        <v>0.1999999999998181</v>
      </c>
      <c r="M149" s="120">
        <v>-7646.7862999999988</v>
      </c>
      <c r="N149" s="28"/>
      <c r="O149" s="30">
        <f t="shared" si="56"/>
        <v>0.99400000000232458</v>
      </c>
      <c r="P149" s="4">
        <f t="shared" si="56"/>
        <v>0.14099999999923055</v>
      </c>
      <c r="Q149" s="8">
        <f t="shared" si="54"/>
        <v>1.1350000000015552</v>
      </c>
      <c r="R149" s="8"/>
      <c r="S149" s="39">
        <f t="shared" si="53"/>
        <v>-7647.9213</v>
      </c>
      <c r="T149" s="4" t="str">
        <f t="shared" si="52"/>
        <v xml:space="preserve">№126\2 </v>
      </c>
    </row>
    <row r="150" spans="1:20" x14ac:dyDescent="0.25">
      <c r="A150" s="111"/>
      <c r="B150" s="25" t="s">
        <v>162</v>
      </c>
      <c r="C150" s="27">
        <v>93.68</v>
      </c>
      <c r="D150" s="27">
        <v>508.34</v>
      </c>
      <c r="E150" s="27">
        <v>602.04</v>
      </c>
      <c r="F150" s="27" t="s">
        <v>511</v>
      </c>
      <c r="G150" s="27">
        <v>93.79</v>
      </c>
      <c r="H150" s="27">
        <v>508.36</v>
      </c>
      <c r="I150" s="27">
        <v>602.16999999999996</v>
      </c>
      <c r="J150" s="26">
        <f t="shared" si="55"/>
        <v>0.10999999999999943</v>
      </c>
      <c r="K150" s="26">
        <f t="shared" si="55"/>
        <v>2.0000000000038654E-2</v>
      </c>
      <c r="L150" s="26">
        <f t="shared" si="55"/>
        <v>0.12999999999999545</v>
      </c>
      <c r="M150" s="120">
        <v>906.34919999999988</v>
      </c>
      <c r="N150" s="28"/>
      <c r="O150" s="28">
        <f t="shared" si="56"/>
        <v>0.78099999999999592</v>
      </c>
      <c r="P150" s="29">
        <f t="shared" si="56"/>
        <v>5.6400000000109002E-2</v>
      </c>
      <c r="Q150" s="25">
        <f t="shared" si="54"/>
        <v>0.83740000000010495</v>
      </c>
      <c r="R150" s="25"/>
      <c r="S150" s="41">
        <f t="shared" si="53"/>
        <v>905.51179999999977</v>
      </c>
      <c r="T150" s="29" t="str">
        <f t="shared" si="52"/>
        <v xml:space="preserve">№127 </v>
      </c>
    </row>
    <row r="151" spans="1:20" x14ac:dyDescent="0.25">
      <c r="A151" s="111" t="s">
        <v>318</v>
      </c>
      <c r="B151" s="122" t="s">
        <v>163</v>
      </c>
      <c r="C151" s="123"/>
      <c r="D151" s="123"/>
      <c r="E151" s="123"/>
      <c r="F151" s="123"/>
      <c r="G151" s="123"/>
      <c r="H151" s="123"/>
      <c r="I151" s="123"/>
      <c r="J151" s="124"/>
      <c r="K151" s="124"/>
      <c r="L151" s="124"/>
      <c r="M151" s="125">
        <v>711.49490875777678</v>
      </c>
      <c r="N151" s="126"/>
      <c r="O151" s="126"/>
      <c r="P151" s="127"/>
      <c r="Q151" s="122"/>
      <c r="R151" s="122"/>
      <c r="S151" s="125">
        <f t="shared" si="53"/>
        <v>711.49490875777678</v>
      </c>
      <c r="T151" s="127" t="str">
        <f t="shared" si="52"/>
        <v>№128 сбыт</v>
      </c>
    </row>
    <row r="152" spans="1:20" x14ac:dyDescent="0.25">
      <c r="A152" s="111"/>
      <c r="B152" s="25" t="s">
        <v>164</v>
      </c>
      <c r="C152" s="97">
        <v>49961.29</v>
      </c>
      <c r="D152" s="97">
        <v>23523.759999999998</v>
      </c>
      <c r="E152" s="97">
        <v>73485.05</v>
      </c>
      <c r="F152" s="97" t="s">
        <v>164</v>
      </c>
      <c r="G152" s="97"/>
      <c r="H152" s="97"/>
      <c r="I152" s="97"/>
      <c r="J152" s="26"/>
      <c r="K152" s="26"/>
      <c r="L152" s="26"/>
      <c r="M152" s="120"/>
      <c r="N152" s="28"/>
      <c r="O152" s="28">
        <f>J152*O$6</f>
        <v>0</v>
      </c>
      <c r="P152" s="29">
        <f>K152*P$6</f>
        <v>0</v>
      </c>
      <c r="Q152" s="25">
        <f>SUM(O152:P152)</f>
        <v>0</v>
      </c>
      <c r="R152" s="25"/>
      <c r="S152" s="41">
        <f>M152-Q152+N152+R152</f>
        <v>0</v>
      </c>
      <c r="T152" s="29" t="str">
        <f t="shared" si="52"/>
        <v>№129</v>
      </c>
    </row>
    <row r="153" spans="1:20" x14ac:dyDescent="0.25">
      <c r="A153" s="111" t="s">
        <v>332</v>
      </c>
      <c r="B153" s="122" t="s">
        <v>165</v>
      </c>
      <c r="C153" s="123"/>
      <c r="D153" s="123"/>
      <c r="E153" s="123"/>
      <c r="F153" s="123"/>
      <c r="G153" s="123"/>
      <c r="H153" s="123"/>
      <c r="I153" s="123"/>
      <c r="J153" s="124"/>
      <c r="K153" s="124"/>
      <c r="L153" s="124"/>
      <c r="M153" s="125">
        <v>1.5999999977793777E-3</v>
      </c>
      <c r="N153" s="126"/>
      <c r="O153" s="126"/>
      <c r="P153" s="127"/>
      <c r="Q153" s="122"/>
      <c r="R153" s="122"/>
      <c r="S153" s="125">
        <f t="shared" si="53"/>
        <v>1.5999999977793777E-3</v>
      </c>
      <c r="T153" s="127" t="str">
        <f t="shared" si="52"/>
        <v>№130 сбыт</v>
      </c>
    </row>
    <row r="154" spans="1:20" x14ac:dyDescent="0.25">
      <c r="A154" s="111"/>
      <c r="B154" s="25" t="s">
        <v>166</v>
      </c>
      <c r="C154" s="27">
        <v>70600.66</v>
      </c>
      <c r="D154" s="27">
        <v>33968.71</v>
      </c>
      <c r="E154" s="27">
        <v>104569.38</v>
      </c>
      <c r="F154" s="27"/>
      <c r="G154" s="27"/>
      <c r="H154" s="27"/>
      <c r="I154" s="27"/>
      <c r="J154" s="26"/>
      <c r="K154" s="26"/>
      <c r="L154" s="26"/>
      <c r="M154" s="120"/>
      <c r="N154" s="28"/>
      <c r="O154" s="28">
        <f>J154*O$6</f>
        <v>0</v>
      </c>
      <c r="P154" s="29">
        <f>K154*P$6</f>
        <v>0</v>
      </c>
      <c r="Q154" s="25">
        <f>SUM(O154:P154)</f>
        <v>0</v>
      </c>
      <c r="R154" s="25"/>
      <c r="S154" s="41">
        <f>M154-Q154+N154+R154</f>
        <v>0</v>
      </c>
      <c r="T154" s="29" t="str">
        <f t="shared" si="52"/>
        <v xml:space="preserve">№131 </v>
      </c>
    </row>
    <row r="155" spans="1:20" x14ac:dyDescent="0.25">
      <c r="A155" s="111" t="s">
        <v>331</v>
      </c>
      <c r="B155" s="122" t="s">
        <v>403</v>
      </c>
      <c r="C155" s="128">
        <v>3799.73</v>
      </c>
      <c r="D155" s="128">
        <v>1146.42</v>
      </c>
      <c r="E155" s="128">
        <v>4946.16</v>
      </c>
      <c r="F155" s="128"/>
      <c r="G155" s="128"/>
      <c r="H155" s="128"/>
      <c r="I155" s="128"/>
      <c r="J155" s="124"/>
      <c r="K155" s="124"/>
      <c r="L155" s="124"/>
      <c r="M155" s="125"/>
      <c r="N155" s="126"/>
      <c r="O155" s="124"/>
      <c r="P155" s="127"/>
      <c r="Q155" s="122"/>
      <c r="R155" s="122"/>
      <c r="S155" s="125">
        <f>M155-Q155+N155+R155</f>
        <v>0</v>
      </c>
      <c r="T155" s="127" t="str">
        <f t="shared" si="52"/>
        <v>№132 сбыт</v>
      </c>
    </row>
    <row r="156" spans="1:20" x14ac:dyDescent="0.25">
      <c r="A156" s="111" t="s">
        <v>424</v>
      </c>
      <c r="B156" s="122" t="s">
        <v>437</v>
      </c>
      <c r="C156" s="128">
        <v>3188.13</v>
      </c>
      <c r="D156" s="128">
        <v>3501.2</v>
      </c>
      <c r="E156" s="128">
        <v>6689.33</v>
      </c>
      <c r="F156" s="128"/>
      <c r="G156" s="128"/>
      <c r="H156" s="128"/>
      <c r="I156" s="128"/>
      <c r="J156" s="124"/>
      <c r="K156" s="124"/>
      <c r="L156" s="124"/>
      <c r="M156" s="125"/>
      <c r="N156" s="126"/>
      <c r="O156" s="126"/>
      <c r="P156" s="127"/>
      <c r="Q156" s="122"/>
      <c r="R156" s="122"/>
      <c r="S156" s="125">
        <f>M156-Q156+N156+R156</f>
        <v>0</v>
      </c>
      <c r="T156" s="127" t="str">
        <f t="shared" si="52"/>
        <v>№133 сбыт</v>
      </c>
    </row>
    <row r="157" spans="1:20" ht="18.75" thickBot="1" x14ac:dyDescent="0.3">
      <c r="A157" s="111"/>
      <c r="B157" s="8" t="s">
        <v>169</v>
      </c>
      <c r="C157" s="27">
        <v>2837.34</v>
      </c>
      <c r="D157" s="27">
        <v>1108.68</v>
      </c>
      <c r="E157" s="27">
        <v>3946.06</v>
      </c>
      <c r="F157" s="27" t="s">
        <v>512</v>
      </c>
      <c r="G157" s="27">
        <v>2837.35</v>
      </c>
      <c r="H157" s="27">
        <v>1108.69</v>
      </c>
      <c r="I157" s="27">
        <v>3946.07</v>
      </c>
      <c r="J157" s="26">
        <f t="shared" ref="J154:L160" si="57">G157-C157</f>
        <v>9.9999999997635314E-3</v>
      </c>
      <c r="K157" s="26">
        <f t="shared" si="57"/>
        <v>9.9999999999909051E-3</v>
      </c>
      <c r="L157" s="26">
        <f t="shared" si="57"/>
        <v>1.0000000000218279E-2</v>
      </c>
      <c r="M157" s="120">
        <v>190.17959999999985</v>
      </c>
      <c r="N157" s="28"/>
      <c r="O157" s="30">
        <f t="shared" ref="O154:P160" si="58">J157*O$6</f>
        <v>7.0999999998321073E-2</v>
      </c>
      <c r="P157" s="4">
        <f t="shared" si="58"/>
        <v>2.819999999997435E-2</v>
      </c>
      <c r="Q157" s="8">
        <f t="shared" si="54"/>
        <v>9.9199999998295429E-2</v>
      </c>
      <c r="R157" s="8"/>
      <c r="S157" s="39">
        <f t="shared" si="53"/>
        <v>190.08040000000156</v>
      </c>
      <c r="T157" s="4" t="str">
        <f t="shared" si="52"/>
        <v xml:space="preserve">№134 </v>
      </c>
    </row>
    <row r="158" spans="1:20" ht="18.75" thickBot="1" x14ac:dyDescent="0.3">
      <c r="A158" s="111"/>
      <c r="B158" s="25" t="s">
        <v>170</v>
      </c>
      <c r="C158" s="27">
        <v>2945.95</v>
      </c>
      <c r="D158" s="27">
        <v>1618.26</v>
      </c>
      <c r="E158" s="32">
        <v>4564.24</v>
      </c>
      <c r="F158" s="27" t="s">
        <v>513</v>
      </c>
      <c r="G158" s="27">
        <v>2990.6</v>
      </c>
      <c r="H158" s="27">
        <v>1643.1000000000001</v>
      </c>
      <c r="I158" s="32">
        <v>4633.72</v>
      </c>
      <c r="J158" s="26">
        <f t="shared" si="57"/>
        <v>44.650000000000091</v>
      </c>
      <c r="K158" s="26">
        <f t="shared" si="57"/>
        <v>24.840000000000146</v>
      </c>
      <c r="L158" s="26">
        <f t="shared" si="57"/>
        <v>69.480000000000473</v>
      </c>
      <c r="M158" s="120">
        <v>-5674.6890999999978</v>
      </c>
      <c r="N158" s="28"/>
      <c r="O158" s="28">
        <f t="shared" si="58"/>
        <v>317.01500000000061</v>
      </c>
      <c r="P158" s="29">
        <f t="shared" si="58"/>
        <v>70.048800000000412</v>
      </c>
      <c r="Q158" s="25">
        <f t="shared" si="54"/>
        <v>387.06380000000104</v>
      </c>
      <c r="R158" s="25"/>
      <c r="S158" s="41">
        <f t="shared" si="53"/>
        <v>-6061.7528999999986</v>
      </c>
      <c r="T158" s="29" t="str">
        <f t="shared" si="52"/>
        <v xml:space="preserve">№135 </v>
      </c>
    </row>
    <row r="159" spans="1:20" x14ac:dyDescent="0.25">
      <c r="A159" s="111"/>
      <c r="B159" s="8" t="s">
        <v>171</v>
      </c>
      <c r="C159" s="27">
        <v>1811.7</v>
      </c>
      <c r="D159" s="27">
        <v>1368.63</v>
      </c>
      <c r="E159" s="27">
        <v>3180.33</v>
      </c>
      <c r="F159" s="27" t="s">
        <v>514</v>
      </c>
      <c r="G159" s="27">
        <v>1811.71</v>
      </c>
      <c r="H159" s="27">
        <v>1368.63</v>
      </c>
      <c r="I159" s="27">
        <v>3180.35</v>
      </c>
      <c r="J159" s="26">
        <f t="shared" si="57"/>
        <v>9.9999999999909051E-3</v>
      </c>
      <c r="K159" s="26">
        <f t="shared" si="57"/>
        <v>0</v>
      </c>
      <c r="L159" s="26">
        <f t="shared" si="57"/>
        <v>1.999999999998181E-2</v>
      </c>
      <c r="M159" s="120">
        <v>7370.846199999999</v>
      </c>
      <c r="N159" s="28"/>
      <c r="O159" s="30">
        <f t="shared" si="58"/>
        <v>7.099999999993542E-2</v>
      </c>
      <c r="P159" s="4">
        <f t="shared" si="58"/>
        <v>0</v>
      </c>
      <c r="Q159" s="8">
        <f t="shared" si="54"/>
        <v>7.099999999993542E-2</v>
      </c>
      <c r="R159" s="8"/>
      <c r="S159" s="39">
        <f t="shared" si="53"/>
        <v>7370.7751999999991</v>
      </c>
      <c r="T159" s="4" t="str">
        <f t="shared" si="52"/>
        <v xml:space="preserve">№136 </v>
      </c>
    </row>
    <row r="160" spans="1:20" x14ac:dyDescent="0.25">
      <c r="A160" s="111"/>
      <c r="B160" s="25" t="s">
        <v>172</v>
      </c>
      <c r="C160" s="27">
        <v>6488.92</v>
      </c>
      <c r="D160" s="27">
        <v>2795.72</v>
      </c>
      <c r="E160" s="27">
        <v>9284.67</v>
      </c>
      <c r="F160" s="27" t="s">
        <v>515</v>
      </c>
      <c r="G160" s="27">
        <v>6488.92</v>
      </c>
      <c r="H160" s="27">
        <v>2795.7200000000003</v>
      </c>
      <c r="I160" s="27">
        <v>9284.67</v>
      </c>
      <c r="J160" s="26">
        <f t="shared" si="57"/>
        <v>0</v>
      </c>
      <c r="K160" s="26">
        <f t="shared" si="57"/>
        <v>0</v>
      </c>
      <c r="L160" s="26">
        <f t="shared" si="57"/>
        <v>0</v>
      </c>
      <c r="M160" s="120">
        <v>-18.208599999998512</v>
      </c>
      <c r="N160" s="28"/>
      <c r="O160" s="28">
        <f t="shared" si="58"/>
        <v>0</v>
      </c>
      <c r="P160" s="29">
        <f t="shared" si="58"/>
        <v>0</v>
      </c>
      <c r="Q160" s="25">
        <f t="shared" si="54"/>
        <v>0</v>
      </c>
      <c r="R160" s="25"/>
      <c r="S160" s="41">
        <f>M160-Q160+N160+R160</f>
        <v>-18.208599999998512</v>
      </c>
      <c r="T160" s="29" t="str">
        <f t="shared" si="52"/>
        <v>№137</v>
      </c>
    </row>
    <row r="161" spans="1:20" x14ac:dyDescent="0.25">
      <c r="A161" s="111"/>
      <c r="B161" s="8" t="s">
        <v>173</v>
      </c>
      <c r="J161" s="26"/>
      <c r="K161" s="26"/>
      <c r="L161" s="26"/>
      <c r="M161" s="120">
        <v>-4997.57</v>
      </c>
      <c r="N161" s="28"/>
      <c r="O161" s="30"/>
      <c r="P161" s="4">
        <f t="shared" ref="P161:P185" si="59">K161*P$6</f>
        <v>0</v>
      </c>
      <c r="Q161" s="8">
        <f t="shared" si="54"/>
        <v>0</v>
      </c>
      <c r="R161" s="8"/>
      <c r="S161" s="39">
        <f t="shared" si="53"/>
        <v>-4997.57</v>
      </c>
      <c r="T161" s="4" t="str">
        <f t="shared" si="52"/>
        <v>№138</v>
      </c>
    </row>
    <row r="162" spans="1:20" x14ac:dyDescent="0.25">
      <c r="A162" s="111"/>
      <c r="B162" s="25" t="s">
        <v>174</v>
      </c>
      <c r="J162" s="26"/>
      <c r="K162" s="26"/>
      <c r="L162" s="26"/>
      <c r="M162" s="120">
        <v>-2.7000000081898179E-3</v>
      </c>
      <c r="N162" s="28"/>
      <c r="O162" s="28">
        <f>J162*O$6</f>
        <v>0</v>
      </c>
      <c r="P162" s="29">
        <f t="shared" si="59"/>
        <v>0</v>
      </c>
      <c r="Q162" s="25">
        <f t="shared" si="54"/>
        <v>0</v>
      </c>
      <c r="R162" s="25"/>
      <c r="S162" s="41">
        <f t="shared" si="53"/>
        <v>-2.7000000081898179E-3</v>
      </c>
      <c r="T162" s="29" t="str">
        <f t="shared" si="52"/>
        <v xml:space="preserve">№139 </v>
      </c>
    </row>
    <row r="163" spans="1:20" x14ac:dyDescent="0.25">
      <c r="A163" s="111"/>
      <c r="B163" s="8" t="s">
        <v>175</v>
      </c>
      <c r="J163" s="26"/>
      <c r="K163" s="26"/>
      <c r="L163" s="26"/>
      <c r="M163" s="120">
        <v>0.75610000000051514</v>
      </c>
      <c r="N163" s="28"/>
      <c r="O163" s="26">
        <f>J163*O$6</f>
        <v>0</v>
      </c>
      <c r="P163" s="4">
        <f t="shared" si="59"/>
        <v>0</v>
      </c>
      <c r="Q163" s="8">
        <f t="shared" si="54"/>
        <v>0</v>
      </c>
      <c r="R163" s="8"/>
      <c r="S163" s="39">
        <f t="shared" si="53"/>
        <v>0.75610000000051514</v>
      </c>
      <c r="T163" s="4" t="str">
        <f t="shared" si="52"/>
        <v xml:space="preserve">№140 </v>
      </c>
    </row>
    <row r="164" spans="1:20" x14ac:dyDescent="0.25">
      <c r="A164" s="130" t="s">
        <v>365</v>
      </c>
      <c r="B164" s="122" t="s">
        <v>176</v>
      </c>
      <c r="C164" s="123"/>
      <c r="D164" s="123"/>
      <c r="E164" s="123"/>
      <c r="F164" s="123"/>
      <c r="G164" s="123"/>
      <c r="H164" s="123"/>
      <c r="I164" s="123"/>
      <c r="J164" s="124"/>
      <c r="K164" s="124"/>
      <c r="L164" s="124"/>
      <c r="M164" s="125">
        <v>-1.8000000018218998E-3</v>
      </c>
      <c r="N164" s="126"/>
      <c r="O164" s="126"/>
      <c r="P164" s="127">
        <f t="shared" si="59"/>
        <v>0</v>
      </c>
      <c r="Q164" s="122">
        <f t="shared" si="54"/>
        <v>0</v>
      </c>
      <c r="R164" s="122"/>
      <c r="S164" s="125">
        <f t="shared" si="53"/>
        <v>-1.8000000018218998E-3</v>
      </c>
      <c r="T164" s="127" t="str">
        <f t="shared" si="52"/>
        <v>№141\1 сбыт</v>
      </c>
    </row>
    <row r="165" spans="1:20" x14ac:dyDescent="0.25">
      <c r="A165" s="111"/>
      <c r="B165" s="8" t="s">
        <v>177</v>
      </c>
      <c r="C165" s="27">
        <v>4017.05</v>
      </c>
      <c r="D165" s="27">
        <v>889.77</v>
      </c>
      <c r="E165" s="27">
        <v>4906.83</v>
      </c>
      <c r="F165" s="27" t="s">
        <v>177</v>
      </c>
      <c r="G165" s="27">
        <v>4036.39</v>
      </c>
      <c r="H165" s="27">
        <v>898.19</v>
      </c>
      <c r="I165" s="27">
        <v>4934.59</v>
      </c>
      <c r="J165" s="26">
        <f>G165-C165</f>
        <v>19.339999999999691</v>
      </c>
      <c r="K165" s="26">
        <f>H165-D165</f>
        <v>8.4200000000000728</v>
      </c>
      <c r="L165" s="26">
        <f>I165-E165</f>
        <v>27.760000000000218</v>
      </c>
      <c r="M165" s="120">
        <v>-1351.1837000000014</v>
      </c>
      <c r="N165" s="28"/>
      <c r="O165" s="30">
        <f>J165*O$6</f>
        <v>137.3139999999978</v>
      </c>
      <c r="P165" s="4">
        <f t="shared" si="59"/>
        <v>23.744400000000205</v>
      </c>
      <c r="Q165" s="8">
        <f t="shared" si="54"/>
        <v>161.05839999999802</v>
      </c>
      <c r="R165" s="8"/>
      <c r="S165" s="39">
        <f t="shared" si="53"/>
        <v>-1512.2420999999995</v>
      </c>
      <c r="T165" s="4" t="str">
        <f t="shared" si="52"/>
        <v xml:space="preserve">№141\2 </v>
      </c>
    </row>
    <row r="166" spans="1:20" x14ac:dyDescent="0.25">
      <c r="A166" s="111" t="s">
        <v>374</v>
      </c>
      <c r="B166" s="122" t="s">
        <v>402</v>
      </c>
      <c r="C166" s="123"/>
      <c r="D166" s="123"/>
      <c r="E166" s="123"/>
      <c r="F166" s="123"/>
      <c r="G166" s="123"/>
      <c r="H166" s="123"/>
      <c r="I166" s="123"/>
      <c r="J166" s="124"/>
      <c r="K166" s="124"/>
      <c r="L166" s="124"/>
      <c r="M166" s="125">
        <v>218.90550000000007</v>
      </c>
      <c r="N166" s="126"/>
      <c r="O166" s="126"/>
      <c r="P166" s="127">
        <f t="shared" si="59"/>
        <v>0</v>
      </c>
      <c r="Q166" s="122">
        <f t="shared" si="54"/>
        <v>0</v>
      </c>
      <c r="R166" s="122"/>
      <c r="S166" s="125">
        <f t="shared" si="53"/>
        <v>218.90550000000007</v>
      </c>
      <c r="T166" s="127" t="str">
        <f t="shared" si="52"/>
        <v>№142 сбыт</v>
      </c>
    </row>
    <row r="167" spans="1:20" x14ac:dyDescent="0.25">
      <c r="A167" s="111"/>
      <c r="B167" s="8" t="s">
        <v>179</v>
      </c>
      <c r="C167" s="27">
        <v>88.52</v>
      </c>
      <c r="D167" s="27">
        <v>68.95</v>
      </c>
      <c r="E167" s="27">
        <v>157.47999999999999</v>
      </c>
      <c r="F167" s="27" t="s">
        <v>516</v>
      </c>
      <c r="G167" s="27">
        <v>88.52</v>
      </c>
      <c r="H167" s="27">
        <v>68.95</v>
      </c>
      <c r="I167" s="27">
        <v>157.47999999999999</v>
      </c>
      <c r="J167" s="26">
        <f t="shared" ref="J167:L170" si="60">G167-C167</f>
        <v>0</v>
      </c>
      <c r="K167" s="26">
        <f t="shared" si="60"/>
        <v>0</v>
      </c>
      <c r="L167" s="26">
        <f t="shared" si="60"/>
        <v>0</v>
      </c>
      <c r="M167" s="120">
        <v>-751.09240000000011</v>
      </c>
      <c r="N167" s="28"/>
      <c r="O167" s="30">
        <f t="shared" ref="O167:O177" si="61">J167*O$6</f>
        <v>0</v>
      </c>
      <c r="P167" s="4">
        <f t="shared" si="59"/>
        <v>0</v>
      </c>
      <c r="Q167" s="8">
        <f t="shared" si="54"/>
        <v>0</v>
      </c>
      <c r="R167" s="8"/>
      <c r="S167" s="39">
        <f t="shared" si="53"/>
        <v>-751.09240000000011</v>
      </c>
      <c r="T167" s="4" t="str">
        <f t="shared" si="52"/>
        <v xml:space="preserve">№143 </v>
      </c>
    </row>
    <row r="168" spans="1:20" x14ac:dyDescent="0.25">
      <c r="A168" s="111"/>
      <c r="B168" s="25" t="s">
        <v>180</v>
      </c>
      <c r="C168" s="27">
        <v>565.72</v>
      </c>
      <c r="D168" s="27">
        <v>228.5</v>
      </c>
      <c r="E168" s="27">
        <v>794.24</v>
      </c>
      <c r="F168" s="27" t="s">
        <v>517</v>
      </c>
      <c r="G168" s="27">
        <v>567.83000000000004</v>
      </c>
      <c r="H168" s="27">
        <v>228.5</v>
      </c>
      <c r="I168" s="27">
        <v>796.35</v>
      </c>
      <c r="J168" s="26">
        <f t="shared" si="60"/>
        <v>2.1100000000000136</v>
      </c>
      <c r="K168" s="26">
        <f t="shared" si="60"/>
        <v>0</v>
      </c>
      <c r="L168" s="26">
        <f t="shared" si="60"/>
        <v>2.1100000000000136</v>
      </c>
      <c r="M168" s="120">
        <v>-53.177600000000943</v>
      </c>
      <c r="N168" s="28"/>
      <c r="O168" s="28">
        <f t="shared" si="61"/>
        <v>14.981000000000096</v>
      </c>
      <c r="P168" s="29">
        <f t="shared" si="59"/>
        <v>0</v>
      </c>
      <c r="Q168" s="25">
        <f t="shared" si="54"/>
        <v>14.981000000000096</v>
      </c>
      <c r="R168" s="25"/>
      <c r="S168" s="41">
        <f t="shared" si="53"/>
        <v>-68.158600000001044</v>
      </c>
      <c r="T168" s="29" t="str">
        <f t="shared" si="52"/>
        <v>№143а</v>
      </c>
    </row>
    <row r="169" spans="1:20" x14ac:dyDescent="0.25">
      <c r="A169" s="111"/>
      <c r="B169" s="8" t="s">
        <v>181</v>
      </c>
      <c r="C169" s="27">
        <v>10518.22</v>
      </c>
      <c r="D169" s="27">
        <v>6980.33</v>
      </c>
      <c r="E169" s="27">
        <v>17498.580000000002</v>
      </c>
      <c r="F169" s="27" t="s">
        <v>518</v>
      </c>
      <c r="G169" s="27">
        <v>11497.58</v>
      </c>
      <c r="H169" s="27">
        <v>7369.1100000000006</v>
      </c>
      <c r="I169" s="27">
        <v>18866.73</v>
      </c>
      <c r="J169" s="26">
        <f t="shared" si="60"/>
        <v>979.36000000000058</v>
      </c>
      <c r="K169" s="26">
        <f t="shared" si="60"/>
        <v>388.78000000000065</v>
      </c>
      <c r="L169" s="26">
        <f t="shared" si="60"/>
        <v>1368.1499999999978</v>
      </c>
      <c r="M169" s="120">
        <v>-5542.989899999995</v>
      </c>
      <c r="N169" s="28"/>
      <c r="O169" s="30">
        <f t="shared" si="61"/>
        <v>6953.4560000000038</v>
      </c>
      <c r="P169" s="4">
        <f t="shared" si="59"/>
        <v>1096.3596000000018</v>
      </c>
      <c r="Q169" s="8">
        <f t="shared" si="54"/>
        <v>8049.8156000000054</v>
      </c>
      <c r="R169" s="8"/>
      <c r="S169" s="39">
        <f t="shared" si="53"/>
        <v>-13592.8055</v>
      </c>
      <c r="T169" s="4" t="str">
        <f t="shared" si="52"/>
        <v xml:space="preserve">№144 </v>
      </c>
    </row>
    <row r="170" spans="1:20" x14ac:dyDescent="0.25">
      <c r="A170" s="111"/>
      <c r="B170" s="25" t="s">
        <v>182</v>
      </c>
      <c r="C170" s="27">
        <v>4524.75</v>
      </c>
      <c r="D170" s="27">
        <v>3304.66</v>
      </c>
      <c r="E170" s="27">
        <v>7829.42</v>
      </c>
      <c r="F170" s="27" t="s">
        <v>519</v>
      </c>
      <c r="G170" s="27">
        <v>4681.1500000000005</v>
      </c>
      <c r="H170" s="27">
        <v>3369.46</v>
      </c>
      <c r="I170" s="27">
        <v>8050.62</v>
      </c>
      <c r="J170" s="26">
        <f t="shared" si="60"/>
        <v>156.40000000000055</v>
      </c>
      <c r="K170" s="26">
        <f t="shared" si="60"/>
        <v>64.800000000000182</v>
      </c>
      <c r="L170" s="26">
        <f t="shared" si="60"/>
        <v>221.19999999999982</v>
      </c>
      <c r="M170" s="120">
        <v>-4845.0883000000085</v>
      </c>
      <c r="N170" s="28">
        <v>4846</v>
      </c>
      <c r="O170" s="28">
        <f t="shared" si="61"/>
        <v>1110.4400000000039</v>
      </c>
      <c r="P170" s="29">
        <f t="shared" si="59"/>
        <v>182.7360000000005</v>
      </c>
      <c r="Q170" s="25">
        <f t="shared" si="54"/>
        <v>1293.1760000000045</v>
      </c>
      <c r="R170" s="25"/>
      <c r="S170" s="41">
        <f>M170-Q170+N170+R170</f>
        <v>-1292.2643000000135</v>
      </c>
      <c r="T170" s="29" t="str">
        <f t="shared" si="52"/>
        <v xml:space="preserve">№145\1 </v>
      </c>
    </row>
    <row r="171" spans="1:20" x14ac:dyDescent="0.25">
      <c r="A171" s="111"/>
      <c r="B171" s="8" t="s">
        <v>183</v>
      </c>
      <c r="J171" s="26"/>
      <c r="K171" s="26"/>
      <c r="L171" s="26"/>
      <c r="M171" s="120">
        <v>0.66010000000278524</v>
      </c>
      <c r="N171" s="28"/>
      <c r="O171" s="26">
        <f t="shared" si="61"/>
        <v>0</v>
      </c>
      <c r="P171" s="4">
        <f t="shared" si="59"/>
        <v>0</v>
      </c>
      <c r="Q171" s="8">
        <f t="shared" si="54"/>
        <v>0</v>
      </c>
      <c r="R171" s="8"/>
      <c r="S171" s="39">
        <f t="shared" si="53"/>
        <v>0.66010000000278524</v>
      </c>
      <c r="T171" s="4" t="str">
        <f t="shared" si="52"/>
        <v>№145\2 сбыт</v>
      </c>
    </row>
    <row r="172" spans="1:20" x14ac:dyDescent="0.25">
      <c r="A172" s="111"/>
      <c r="B172" s="25" t="s">
        <v>184</v>
      </c>
      <c r="C172" s="27">
        <v>9953.92</v>
      </c>
      <c r="D172" s="27">
        <v>4998.72</v>
      </c>
      <c r="E172" s="27">
        <v>14952.65</v>
      </c>
      <c r="F172" s="27" t="s">
        <v>520</v>
      </c>
      <c r="G172" s="27">
        <v>9953.92</v>
      </c>
      <c r="H172" s="27">
        <v>4998.72</v>
      </c>
      <c r="I172" s="27">
        <v>14952.65</v>
      </c>
      <c r="J172" s="26">
        <f t="shared" ref="J172:L177" si="62">G172-C172</f>
        <v>0</v>
      </c>
      <c r="K172" s="26">
        <f t="shared" si="62"/>
        <v>0</v>
      </c>
      <c r="L172" s="26">
        <f t="shared" si="62"/>
        <v>0</v>
      </c>
      <c r="M172" s="120">
        <v>5500.0043000000151</v>
      </c>
      <c r="N172" s="28">
        <v>-5500</v>
      </c>
      <c r="O172" s="28">
        <f t="shared" si="61"/>
        <v>0</v>
      </c>
      <c r="P172" s="29">
        <f t="shared" si="59"/>
        <v>0</v>
      </c>
      <c r="Q172" s="25">
        <f t="shared" si="54"/>
        <v>0</v>
      </c>
      <c r="R172" s="25"/>
      <c r="S172" s="41">
        <f>M172-Q172+N172+R172</f>
        <v>4.3000000150641426E-3</v>
      </c>
      <c r="T172" s="29" t="str">
        <f t="shared" si="52"/>
        <v xml:space="preserve">№146 </v>
      </c>
    </row>
    <row r="173" spans="1:20" x14ac:dyDescent="0.25">
      <c r="A173" s="111"/>
      <c r="B173" s="8" t="s">
        <v>185</v>
      </c>
      <c r="C173" s="97">
        <v>21777.53</v>
      </c>
      <c r="D173" s="97">
        <v>13075.28</v>
      </c>
      <c r="E173" s="97">
        <v>34852.81</v>
      </c>
      <c r="F173" s="97" t="s">
        <v>185</v>
      </c>
      <c r="G173" s="97">
        <v>21777.53</v>
      </c>
      <c r="H173" s="97">
        <v>13075.28</v>
      </c>
      <c r="I173" s="97">
        <v>34852.81</v>
      </c>
      <c r="J173" s="26">
        <f>G173-C173</f>
        <v>0</v>
      </c>
      <c r="K173" s="26">
        <f>H173-D173</f>
        <v>0</v>
      </c>
      <c r="L173" s="26">
        <f>I173-E173</f>
        <v>0</v>
      </c>
      <c r="M173" s="120">
        <v>-24926.318089999964</v>
      </c>
      <c r="N173" s="28">
        <f>10000+5500</f>
        <v>15500</v>
      </c>
      <c r="O173" s="26">
        <f>J173*O$6</f>
        <v>0</v>
      </c>
      <c r="P173" s="4">
        <f>K173*P$6</f>
        <v>0</v>
      </c>
      <c r="Q173" s="8">
        <f>SUM(O173:P173)</f>
        <v>0</v>
      </c>
      <c r="R173" s="8"/>
      <c r="S173" s="39">
        <f>M173-Q173+N173+R173</f>
        <v>-9426.3180899999643</v>
      </c>
      <c r="T173" s="4" t="str">
        <f t="shared" si="52"/>
        <v>№146 3ф</v>
      </c>
    </row>
    <row r="174" spans="1:20" x14ac:dyDescent="0.25">
      <c r="A174" s="111"/>
      <c r="B174" s="25" t="s">
        <v>186</v>
      </c>
      <c r="C174" s="27">
        <v>2278.29</v>
      </c>
      <c r="D174" s="27">
        <v>3100.28</v>
      </c>
      <c r="E174" s="27">
        <v>5378.61</v>
      </c>
      <c r="F174" s="27"/>
      <c r="G174" s="27"/>
      <c r="H174" s="27"/>
      <c r="I174" s="27"/>
      <c r="J174" s="26"/>
      <c r="K174" s="26"/>
      <c r="L174" s="26"/>
      <c r="M174" s="120">
        <v>-2340.0128999999993</v>
      </c>
      <c r="N174" s="28">
        <v>1080.28</v>
      </c>
      <c r="O174" s="28">
        <f>J174*O$6</f>
        <v>0</v>
      </c>
      <c r="P174" s="29">
        <f>K174*P$6</f>
        <v>0</v>
      </c>
      <c r="Q174" s="25">
        <f>SUM(O174:P174)</f>
        <v>0</v>
      </c>
      <c r="R174" s="25"/>
      <c r="S174" s="41">
        <f>M174-Q174+N174+R174</f>
        <v>-1259.7328999999993</v>
      </c>
      <c r="T174" s="29" t="str">
        <f t="shared" si="52"/>
        <v xml:space="preserve">№147 </v>
      </c>
    </row>
    <row r="175" spans="1:20" x14ac:dyDescent="0.25">
      <c r="A175" s="111"/>
      <c r="B175" s="8" t="s">
        <v>187</v>
      </c>
      <c r="C175" s="27">
        <v>1718.95</v>
      </c>
      <c r="D175" s="27">
        <v>3969.53</v>
      </c>
      <c r="E175" s="27">
        <v>5688.54</v>
      </c>
      <c r="F175" s="27" t="s">
        <v>187</v>
      </c>
      <c r="G175" s="27">
        <v>1720.95</v>
      </c>
      <c r="H175" s="27">
        <v>3969.53</v>
      </c>
      <c r="I175" s="27">
        <v>5690.54</v>
      </c>
      <c r="J175" s="26">
        <f t="shared" si="62"/>
        <v>2</v>
      </c>
      <c r="K175" s="26">
        <f t="shared" si="62"/>
        <v>0</v>
      </c>
      <c r="L175" s="26">
        <f t="shared" si="62"/>
        <v>2</v>
      </c>
      <c r="M175" s="120">
        <v>-2327.6255000000001</v>
      </c>
      <c r="N175" s="28"/>
      <c r="O175" s="30">
        <f t="shared" si="61"/>
        <v>14.2</v>
      </c>
      <c r="P175" s="4">
        <f t="shared" si="59"/>
        <v>0</v>
      </c>
      <c r="Q175" s="8">
        <f t="shared" si="54"/>
        <v>14.2</v>
      </c>
      <c r="R175" s="8"/>
      <c r="S175" s="39">
        <f t="shared" si="53"/>
        <v>-2341.8254999999999</v>
      </c>
      <c r="T175" s="4" t="str">
        <f t="shared" si="52"/>
        <v>№148</v>
      </c>
    </row>
    <row r="176" spans="1:20" x14ac:dyDescent="0.25">
      <c r="A176" s="111"/>
      <c r="B176" s="25" t="s">
        <v>188</v>
      </c>
      <c r="C176" s="27">
        <v>30761.94</v>
      </c>
      <c r="D176" s="27">
        <v>15769.15</v>
      </c>
      <c r="E176" s="27">
        <v>46531.11</v>
      </c>
      <c r="F176" s="27" t="s">
        <v>188</v>
      </c>
      <c r="G176" s="27">
        <v>31362.05</v>
      </c>
      <c r="H176" s="27">
        <v>16076.7</v>
      </c>
      <c r="I176" s="27">
        <v>47438.78</v>
      </c>
      <c r="J176" s="26">
        <f t="shared" si="62"/>
        <v>600.11000000000058</v>
      </c>
      <c r="K176" s="26">
        <f t="shared" si="62"/>
        <v>307.55000000000109</v>
      </c>
      <c r="L176" s="26">
        <f t="shared" si="62"/>
        <v>907.66999999999825</v>
      </c>
      <c r="M176" s="120">
        <v>-8485.3452999999954</v>
      </c>
      <c r="N176" s="28">
        <v>8485.35</v>
      </c>
      <c r="O176" s="28">
        <f>J176*O$6</f>
        <v>4260.7810000000036</v>
      </c>
      <c r="P176" s="29">
        <f>K176*P$6</f>
        <v>867.29100000000301</v>
      </c>
      <c r="Q176" s="25">
        <f>SUM(O176:P176)</f>
        <v>5128.0720000000065</v>
      </c>
      <c r="R176" s="25"/>
      <c r="S176" s="41">
        <f>M176-Q176+N176+R176</f>
        <v>-5128.0673000000006</v>
      </c>
      <c r="T176" s="29" t="str">
        <f t="shared" si="52"/>
        <v>№149</v>
      </c>
    </row>
    <row r="177" spans="1:20" x14ac:dyDescent="0.25">
      <c r="A177" s="111"/>
      <c r="B177" s="8" t="s">
        <v>189</v>
      </c>
      <c r="C177" s="27">
        <v>16104.01</v>
      </c>
      <c r="D177" s="27">
        <v>7705.83</v>
      </c>
      <c r="E177" s="27">
        <v>23809.85</v>
      </c>
      <c r="F177" s="27" t="s">
        <v>521</v>
      </c>
      <c r="G177" s="27">
        <v>16474.38</v>
      </c>
      <c r="H177" s="27">
        <v>7958.1900000000005</v>
      </c>
      <c r="I177" s="27">
        <v>24432.57</v>
      </c>
      <c r="J177" s="26">
        <f t="shared" si="62"/>
        <v>370.3700000000008</v>
      </c>
      <c r="K177" s="26">
        <f t="shared" si="62"/>
        <v>252.36000000000058</v>
      </c>
      <c r="L177" s="26">
        <f t="shared" si="62"/>
        <v>622.72000000000116</v>
      </c>
      <c r="M177" s="120">
        <v>-721.47419999999875</v>
      </c>
      <c r="N177" s="28">
        <v>722</v>
      </c>
      <c r="O177" s="26">
        <f t="shared" si="61"/>
        <v>2629.6270000000054</v>
      </c>
      <c r="P177" s="4">
        <f t="shared" si="59"/>
        <v>711.65520000000163</v>
      </c>
      <c r="Q177" s="8">
        <f t="shared" si="54"/>
        <v>3341.2822000000069</v>
      </c>
      <c r="R177" s="8"/>
      <c r="S177" s="39">
        <f>M177-Q177+N177+R177</f>
        <v>-3340.7564000000057</v>
      </c>
      <c r="T177" s="4" t="str">
        <f t="shared" si="52"/>
        <v xml:space="preserve">№150 </v>
      </c>
    </row>
    <row r="178" spans="1:20" x14ac:dyDescent="0.25">
      <c r="A178" s="111" t="s">
        <v>429</v>
      </c>
      <c r="B178" s="122" t="s">
        <v>190</v>
      </c>
      <c r="C178" s="123"/>
      <c r="D178" s="123"/>
      <c r="E178" s="123"/>
      <c r="F178" s="123"/>
      <c r="G178" s="123"/>
      <c r="H178" s="123"/>
      <c r="I178" s="123"/>
      <c r="J178" s="124"/>
      <c r="K178" s="124"/>
      <c r="L178" s="124"/>
      <c r="M178" s="125">
        <v>-3.4000000015339538E-3</v>
      </c>
      <c r="N178" s="126"/>
      <c r="O178" s="126"/>
      <c r="P178" s="127">
        <f t="shared" si="59"/>
        <v>0</v>
      </c>
      <c r="Q178" s="122">
        <f t="shared" si="54"/>
        <v>0</v>
      </c>
      <c r="R178" s="122"/>
      <c r="S178" s="125">
        <f t="shared" si="53"/>
        <v>-3.4000000015339538E-3</v>
      </c>
      <c r="T178" s="127" t="str">
        <f t="shared" si="52"/>
        <v>№151 сбыт</v>
      </c>
    </row>
    <row r="179" spans="1:20" x14ac:dyDescent="0.25">
      <c r="A179" s="135" t="s">
        <v>430</v>
      </c>
      <c r="B179" s="122" t="s">
        <v>191</v>
      </c>
      <c r="C179" s="123"/>
      <c r="D179" s="123"/>
      <c r="E179" s="123"/>
      <c r="F179" s="123"/>
      <c r="G179" s="123"/>
      <c r="H179" s="123"/>
      <c r="I179" s="123"/>
      <c r="J179" s="124"/>
      <c r="K179" s="124"/>
      <c r="L179" s="124"/>
      <c r="M179" s="125">
        <v>7.9999999815072442E-4</v>
      </c>
      <c r="N179" s="126"/>
      <c r="O179" s="126"/>
      <c r="P179" s="127">
        <f t="shared" si="59"/>
        <v>0</v>
      </c>
      <c r="Q179" s="122">
        <f t="shared" si="54"/>
        <v>0</v>
      </c>
      <c r="R179" s="122"/>
      <c r="S179" s="125">
        <f t="shared" si="53"/>
        <v>7.9999999815072442E-4</v>
      </c>
      <c r="T179" s="127" t="str">
        <f t="shared" si="52"/>
        <v>№152 сбыт</v>
      </c>
    </row>
    <row r="180" spans="1:20" x14ac:dyDescent="0.25">
      <c r="A180" s="111"/>
      <c r="B180" s="25" t="s">
        <v>192</v>
      </c>
      <c r="C180" s="27">
        <v>896.67</v>
      </c>
      <c r="D180" s="27">
        <v>504.05</v>
      </c>
      <c r="E180" s="27">
        <v>1400.72</v>
      </c>
      <c r="F180" s="27" t="s">
        <v>522</v>
      </c>
      <c r="G180" s="27">
        <v>896.67000000000007</v>
      </c>
      <c r="H180" s="27">
        <v>504.05</v>
      </c>
      <c r="I180" s="27">
        <v>1400.72</v>
      </c>
      <c r="J180" s="26">
        <f>G180-C180</f>
        <v>0</v>
      </c>
      <c r="K180" s="26">
        <f>H180-D180</f>
        <v>0</v>
      </c>
      <c r="L180" s="26">
        <f>I180-E180</f>
        <v>0</v>
      </c>
      <c r="M180" s="120">
        <v>-1.4313999999997589</v>
      </c>
      <c r="N180" s="28"/>
      <c r="O180" s="28">
        <f>J180*O$6</f>
        <v>0</v>
      </c>
      <c r="P180" s="29">
        <f t="shared" si="59"/>
        <v>0</v>
      </c>
      <c r="Q180" s="25">
        <f t="shared" si="54"/>
        <v>0</v>
      </c>
      <c r="R180" s="25"/>
      <c r="S180" s="41">
        <f t="shared" si="53"/>
        <v>-1.4313999999997589</v>
      </c>
      <c r="T180" s="29" t="str">
        <f t="shared" si="52"/>
        <v xml:space="preserve">№153 </v>
      </c>
    </row>
    <row r="181" spans="1:20" x14ac:dyDescent="0.25">
      <c r="A181" s="111"/>
      <c r="B181" s="8" t="s">
        <v>193</v>
      </c>
      <c r="J181" s="26"/>
      <c r="K181" s="26"/>
      <c r="L181" s="26"/>
      <c r="M181" s="120">
        <v>1067.9003999999973</v>
      </c>
      <c r="N181" s="28"/>
      <c r="O181" s="26"/>
      <c r="P181" s="4">
        <f t="shared" si="59"/>
        <v>0</v>
      </c>
      <c r="Q181" s="8">
        <f t="shared" si="54"/>
        <v>0</v>
      </c>
      <c r="R181" s="8"/>
      <c r="S181" s="39">
        <f t="shared" si="53"/>
        <v>1067.9003999999973</v>
      </c>
      <c r="T181" s="4" t="str">
        <f t="shared" si="52"/>
        <v>№154</v>
      </c>
    </row>
    <row r="182" spans="1:20" x14ac:dyDescent="0.25">
      <c r="A182" s="111"/>
      <c r="B182" s="25" t="s">
        <v>194</v>
      </c>
      <c r="C182" s="27">
        <v>11173.31</v>
      </c>
      <c r="D182" s="27">
        <v>4661.8</v>
      </c>
      <c r="E182" s="27">
        <v>15835.12</v>
      </c>
      <c r="F182" s="27" t="s">
        <v>523</v>
      </c>
      <c r="G182" s="27">
        <v>11567.630000000001</v>
      </c>
      <c r="H182" s="27">
        <v>4827.71</v>
      </c>
      <c r="I182" s="27">
        <v>16395.349999999999</v>
      </c>
      <c r="J182" s="26">
        <f>G182-C182</f>
        <v>394.32000000000153</v>
      </c>
      <c r="K182" s="26">
        <f>H182-D182</f>
        <v>165.90999999999985</v>
      </c>
      <c r="L182" s="26">
        <f>I182-E182</f>
        <v>560.22999999999774</v>
      </c>
      <c r="M182" s="120">
        <v>-5517.3859999999959</v>
      </c>
      <c r="N182" s="28"/>
      <c r="O182" s="28">
        <f>J182*O$6</f>
        <v>2799.6720000000105</v>
      </c>
      <c r="P182" s="29">
        <f t="shared" si="59"/>
        <v>467.86619999999954</v>
      </c>
      <c r="Q182" s="25">
        <f t="shared" si="54"/>
        <v>3267.53820000001</v>
      </c>
      <c r="R182" s="25"/>
      <c r="S182" s="41">
        <f t="shared" si="53"/>
        <v>-8784.9242000000049</v>
      </c>
      <c r="T182" s="29" t="str">
        <f t="shared" si="52"/>
        <v>№155</v>
      </c>
    </row>
    <row r="183" spans="1:20" x14ac:dyDescent="0.25">
      <c r="A183" s="111"/>
      <c r="B183" s="8" t="s">
        <v>195</v>
      </c>
      <c r="J183" s="26"/>
      <c r="K183" s="26"/>
      <c r="L183" s="26"/>
      <c r="M183" s="120">
        <v>73.655600000003687</v>
      </c>
      <c r="N183" s="28"/>
      <c r="O183" s="26"/>
      <c r="P183" s="4">
        <f t="shared" si="59"/>
        <v>0</v>
      </c>
      <c r="Q183" s="8">
        <f t="shared" si="54"/>
        <v>0</v>
      </c>
      <c r="R183" s="8"/>
      <c r="S183" s="39">
        <f t="shared" si="53"/>
        <v>73.655600000003687</v>
      </c>
      <c r="T183" s="4" t="str">
        <f t="shared" si="52"/>
        <v>№156 сбыт</v>
      </c>
    </row>
    <row r="184" spans="1:20" x14ac:dyDescent="0.25">
      <c r="A184" s="111"/>
      <c r="B184" s="25" t="s">
        <v>196</v>
      </c>
      <c r="J184" s="26"/>
      <c r="K184" s="26"/>
      <c r="L184" s="26"/>
      <c r="M184" s="120">
        <v>-9825.1943999999985</v>
      </c>
      <c r="N184" s="28"/>
      <c r="O184" s="28">
        <f>J184*O$6</f>
        <v>0</v>
      </c>
      <c r="P184" s="29">
        <f t="shared" si="59"/>
        <v>0</v>
      </c>
      <c r="Q184" s="25">
        <f t="shared" si="54"/>
        <v>0</v>
      </c>
      <c r="R184" s="25"/>
      <c r="S184" s="41">
        <f t="shared" si="53"/>
        <v>-9825.1943999999985</v>
      </c>
      <c r="T184" s="29" t="str">
        <f t="shared" si="52"/>
        <v>№157</v>
      </c>
    </row>
    <row r="185" spans="1:20" x14ac:dyDescent="0.25">
      <c r="A185" s="111"/>
      <c r="B185" s="8" t="s">
        <v>197</v>
      </c>
      <c r="C185" s="27">
        <v>16612.490000000002</v>
      </c>
      <c r="D185" s="27">
        <v>9995.7900000000009</v>
      </c>
      <c r="E185" s="27">
        <v>26610.09</v>
      </c>
      <c r="F185" s="27"/>
      <c r="G185" s="27"/>
      <c r="H185" s="27"/>
      <c r="I185" s="27"/>
      <c r="J185" s="26"/>
      <c r="K185" s="26"/>
      <c r="L185" s="26"/>
      <c r="M185" s="120">
        <v>0.26029999999082065</v>
      </c>
      <c r="N185" s="28"/>
      <c r="O185" s="30"/>
      <c r="P185" s="4"/>
      <c r="Q185" s="8"/>
      <c r="R185" s="8"/>
      <c r="S185" s="39">
        <f>M185-Q185+N185+R185</f>
        <v>0.26029999999082065</v>
      </c>
      <c r="T185" s="4" t="str">
        <f t="shared" si="52"/>
        <v xml:space="preserve">№158 </v>
      </c>
    </row>
    <row r="186" spans="1:20" x14ac:dyDescent="0.25">
      <c r="A186" s="111"/>
      <c r="B186" s="25" t="s">
        <v>198</v>
      </c>
      <c r="F186" t="s">
        <v>524</v>
      </c>
      <c r="G186">
        <v>7412.12</v>
      </c>
      <c r="H186">
        <v>3300.42</v>
      </c>
      <c r="I186">
        <v>10712.54</v>
      </c>
      <c r="J186" s="26"/>
      <c r="K186" s="26"/>
      <c r="L186" s="26"/>
      <c r="M186" s="120">
        <v>7119.9991</v>
      </c>
      <c r="N186" s="28"/>
      <c r="O186" s="28"/>
      <c r="P186" s="29"/>
      <c r="Q186" s="25"/>
      <c r="R186" s="25"/>
      <c r="S186" s="41">
        <f t="shared" si="53"/>
        <v>7119.9991</v>
      </c>
      <c r="T186" s="29" t="str">
        <f t="shared" si="52"/>
        <v>№159снят</v>
      </c>
    </row>
    <row r="187" spans="1:20" x14ac:dyDescent="0.25">
      <c r="A187" s="111"/>
      <c r="B187" s="8" t="s">
        <v>199</v>
      </c>
      <c r="C187" s="27">
        <v>6184.8</v>
      </c>
      <c r="D187" s="27">
        <v>1850.36</v>
      </c>
      <c r="E187" s="27">
        <v>8035.3</v>
      </c>
      <c r="F187" s="27" t="s">
        <v>525</v>
      </c>
      <c r="G187" s="27">
        <v>6186.22</v>
      </c>
      <c r="H187" s="27">
        <v>1852.3400000000001</v>
      </c>
      <c r="I187" s="27">
        <v>8038.7</v>
      </c>
      <c r="J187" s="26">
        <f t="shared" ref="J187:L189" si="63">G187-C187</f>
        <v>1.4200000000000728</v>
      </c>
      <c r="K187" s="26">
        <f t="shared" si="63"/>
        <v>1.9800000000002456</v>
      </c>
      <c r="L187" s="26">
        <f t="shared" si="63"/>
        <v>3.3999999999996362</v>
      </c>
      <c r="M187" s="120">
        <v>4907.8326999999972</v>
      </c>
      <c r="N187" s="28"/>
      <c r="O187" s="8">
        <f t="shared" ref="O187:P190" si="64">J187*O$6</f>
        <v>10.082000000000516</v>
      </c>
      <c r="P187" s="4">
        <f t="shared" si="64"/>
        <v>5.5836000000006925</v>
      </c>
      <c r="Q187" s="8">
        <f t="shared" si="54"/>
        <v>15.665600000001209</v>
      </c>
      <c r="R187" s="8"/>
      <c r="S187" s="39">
        <f t="shared" si="53"/>
        <v>4892.167099999996</v>
      </c>
      <c r="T187" s="4" t="str">
        <f t="shared" si="52"/>
        <v>№159а\1</v>
      </c>
    </row>
    <row r="188" spans="1:20" x14ac:dyDescent="0.25">
      <c r="A188" s="111"/>
      <c r="B188" s="25" t="s">
        <v>200</v>
      </c>
      <c r="C188" s="27">
        <v>1787.25</v>
      </c>
      <c r="D188" s="27">
        <v>770.99</v>
      </c>
      <c r="E188" s="27">
        <v>2558.3000000000002</v>
      </c>
      <c r="F188" s="27" t="s">
        <v>526</v>
      </c>
      <c r="G188" s="27">
        <v>1818.88</v>
      </c>
      <c r="H188" s="27">
        <v>803.85</v>
      </c>
      <c r="I188" s="27">
        <v>2622.78</v>
      </c>
      <c r="J188" s="26">
        <f t="shared" si="63"/>
        <v>31.630000000000109</v>
      </c>
      <c r="K188" s="26">
        <f t="shared" si="63"/>
        <v>32.860000000000014</v>
      </c>
      <c r="L188" s="26">
        <f t="shared" si="63"/>
        <v>64.480000000000018</v>
      </c>
      <c r="M188" s="120">
        <v>-871.23540000000162</v>
      </c>
      <c r="N188" s="28"/>
      <c r="O188" s="28">
        <f t="shared" si="64"/>
        <v>224.57300000000077</v>
      </c>
      <c r="P188" s="29">
        <f t="shared" si="64"/>
        <v>92.665200000000027</v>
      </c>
      <c r="Q188" s="25">
        <f t="shared" si="54"/>
        <v>317.2382000000008</v>
      </c>
      <c r="R188" s="25"/>
      <c r="S188" s="41">
        <f t="shared" si="53"/>
        <v>-1188.4736000000025</v>
      </c>
      <c r="T188" s="29" t="str">
        <f t="shared" si="52"/>
        <v xml:space="preserve">№159а\2 </v>
      </c>
    </row>
    <row r="189" spans="1:20" x14ac:dyDescent="0.25">
      <c r="A189" s="111"/>
      <c r="B189" s="8" t="s">
        <v>201</v>
      </c>
      <c r="C189" s="27">
        <v>6801.38</v>
      </c>
      <c r="D189" s="27">
        <v>3171.65</v>
      </c>
      <c r="E189" s="27">
        <v>9973.1299999999992</v>
      </c>
      <c r="F189" s="27" t="s">
        <v>527</v>
      </c>
      <c r="G189" s="27">
        <v>6801.41</v>
      </c>
      <c r="H189" s="27">
        <v>3171.65</v>
      </c>
      <c r="I189" s="27">
        <v>9973.16</v>
      </c>
      <c r="J189" s="26">
        <f t="shared" si="63"/>
        <v>2.9999999999745341E-2</v>
      </c>
      <c r="K189" s="26">
        <f t="shared" si="63"/>
        <v>0</v>
      </c>
      <c r="L189" s="26">
        <f t="shared" si="63"/>
        <v>3.0000000000654836E-2</v>
      </c>
      <c r="M189" s="120">
        <v>-711.72989999999947</v>
      </c>
      <c r="N189" s="28"/>
      <c r="O189" s="30">
        <f t="shared" si="64"/>
        <v>0.21299999999819191</v>
      </c>
      <c r="P189" s="4">
        <f t="shared" si="64"/>
        <v>0</v>
      </c>
      <c r="Q189" s="8">
        <f t="shared" si="54"/>
        <v>0.21299999999819191</v>
      </c>
      <c r="R189" s="8"/>
      <c r="S189" s="39">
        <f t="shared" si="53"/>
        <v>-711.94289999999762</v>
      </c>
      <c r="T189" s="4" t="str">
        <f t="shared" si="52"/>
        <v>№160</v>
      </c>
    </row>
    <row r="190" spans="1:20" x14ac:dyDescent="0.25">
      <c r="A190" s="111" t="s">
        <v>307</v>
      </c>
      <c r="B190" s="122" t="s">
        <v>202</v>
      </c>
      <c r="C190" s="123"/>
      <c r="D190" s="123"/>
      <c r="E190" s="123"/>
      <c r="F190" s="123"/>
      <c r="G190" s="123"/>
      <c r="H190" s="123"/>
      <c r="I190" s="123"/>
      <c r="J190" s="124"/>
      <c r="K190" s="124"/>
      <c r="L190" s="124"/>
      <c r="M190" s="125">
        <v>0</v>
      </c>
      <c r="N190" s="126"/>
      <c r="O190" s="126">
        <f t="shared" si="64"/>
        <v>0</v>
      </c>
      <c r="P190" s="127">
        <f t="shared" si="64"/>
        <v>0</v>
      </c>
      <c r="Q190" s="122">
        <f t="shared" si="54"/>
        <v>0</v>
      </c>
      <c r="R190" s="122"/>
      <c r="S190" s="125">
        <f t="shared" si="53"/>
        <v>0</v>
      </c>
      <c r="T190" s="127" t="str">
        <f t="shared" si="52"/>
        <v>№161 снят</v>
      </c>
    </row>
    <row r="191" spans="1:20" x14ac:dyDescent="0.25">
      <c r="A191" s="111"/>
      <c r="B191" s="8" t="s">
        <v>203</v>
      </c>
      <c r="C191" s="27"/>
      <c r="D191" s="27"/>
      <c r="E191" s="27"/>
      <c r="F191" s="27" t="s">
        <v>528</v>
      </c>
      <c r="G191" s="27"/>
      <c r="H191" s="27"/>
      <c r="I191" s="27"/>
      <c r="J191" s="26"/>
      <c r="K191" s="26"/>
      <c r="L191" s="26"/>
      <c r="M191" s="120">
        <v>2.0099999910598854E-3</v>
      </c>
      <c r="N191" s="28"/>
      <c r="O191" s="26"/>
      <c r="P191" s="4">
        <f t="shared" ref="P191:P203" si="65">K191*P$6</f>
        <v>0</v>
      </c>
      <c r="Q191" s="8">
        <f t="shared" si="54"/>
        <v>0</v>
      </c>
      <c r="R191" s="8"/>
      <c r="S191" s="39">
        <f t="shared" si="53"/>
        <v>2.0099999910598854E-3</v>
      </c>
      <c r="T191" s="4" t="str">
        <f t="shared" si="52"/>
        <v>№161 3фсбыт</v>
      </c>
    </row>
    <row r="192" spans="1:20" x14ac:dyDescent="0.25">
      <c r="A192" s="111"/>
      <c r="B192" s="25" t="s">
        <v>204</v>
      </c>
      <c r="C192" s="27">
        <v>2121.4299999999998</v>
      </c>
      <c r="D192" s="27">
        <v>679.59</v>
      </c>
      <c r="E192" s="27">
        <v>2801.03</v>
      </c>
      <c r="F192" s="27" t="s">
        <v>529</v>
      </c>
      <c r="G192" s="27">
        <v>2121.44</v>
      </c>
      <c r="H192" s="27">
        <v>679.59</v>
      </c>
      <c r="I192" s="27">
        <v>2801.03</v>
      </c>
      <c r="J192" s="26">
        <f t="shared" ref="J192:L193" si="66">G192-C192</f>
        <v>1.0000000000218279E-2</v>
      </c>
      <c r="K192" s="26">
        <f t="shared" si="66"/>
        <v>0</v>
      </c>
      <c r="L192" s="26">
        <f t="shared" si="66"/>
        <v>0</v>
      </c>
      <c r="M192" s="120">
        <v>-6435.1966999999986</v>
      </c>
      <c r="N192" s="28"/>
      <c r="O192" s="28">
        <f>J192*O$6</f>
        <v>7.1000000001549782E-2</v>
      </c>
      <c r="P192" s="29">
        <f t="shared" si="65"/>
        <v>0</v>
      </c>
      <c r="Q192" s="25">
        <f t="shared" si="54"/>
        <v>7.1000000001549782E-2</v>
      </c>
      <c r="R192" s="25"/>
      <c r="S192" s="41">
        <f t="shared" si="53"/>
        <v>-6435.2677000000003</v>
      </c>
      <c r="T192" s="29" t="str">
        <f t="shared" si="52"/>
        <v>№161а</v>
      </c>
    </row>
    <row r="193" spans="1:21" x14ac:dyDescent="0.25">
      <c r="A193" s="111"/>
      <c r="B193" s="8" t="s">
        <v>205</v>
      </c>
      <c r="C193" s="27">
        <v>82.05</v>
      </c>
      <c r="D193" s="27">
        <v>57.09</v>
      </c>
      <c r="E193" s="27">
        <v>139.16</v>
      </c>
      <c r="F193" s="27" t="s">
        <v>205</v>
      </c>
      <c r="G193" s="27">
        <v>82.05</v>
      </c>
      <c r="H193" s="27">
        <v>57.09</v>
      </c>
      <c r="I193" s="27">
        <v>139.16</v>
      </c>
      <c r="J193" s="26">
        <f t="shared" si="66"/>
        <v>0</v>
      </c>
      <c r="K193" s="26">
        <f t="shared" si="66"/>
        <v>0</v>
      </c>
      <c r="L193" s="26">
        <f t="shared" si="66"/>
        <v>0</v>
      </c>
      <c r="M193" s="120">
        <v>-22.866999999999749</v>
      </c>
      <c r="N193" s="28"/>
      <c r="O193" s="30">
        <f>J193*O$6</f>
        <v>0</v>
      </c>
      <c r="P193" s="4">
        <f t="shared" si="65"/>
        <v>0</v>
      </c>
      <c r="Q193" s="8">
        <f t="shared" si="54"/>
        <v>0</v>
      </c>
      <c r="R193" s="8"/>
      <c r="S193" s="39">
        <f t="shared" si="53"/>
        <v>-22.866999999999749</v>
      </c>
      <c r="T193" s="4" t="str">
        <f t="shared" si="52"/>
        <v>№162</v>
      </c>
    </row>
    <row r="194" spans="1:21" x14ac:dyDescent="0.25">
      <c r="A194" s="111" t="s">
        <v>354</v>
      </c>
      <c r="B194" s="122" t="s">
        <v>206</v>
      </c>
      <c r="C194" s="123"/>
      <c r="D194" s="123"/>
      <c r="E194" s="123"/>
      <c r="F194" s="123"/>
      <c r="G194" s="123"/>
      <c r="H194" s="123"/>
      <c r="I194" s="123"/>
      <c r="J194" s="124"/>
      <c r="K194" s="124"/>
      <c r="L194" s="124"/>
      <c r="M194" s="125">
        <v>0.45970000000124855</v>
      </c>
      <c r="N194" s="126"/>
      <c r="O194" s="126"/>
      <c r="P194" s="127">
        <f t="shared" si="65"/>
        <v>0</v>
      </c>
      <c r="Q194" s="122">
        <f t="shared" si="54"/>
        <v>0</v>
      </c>
      <c r="R194" s="122"/>
      <c r="S194" s="125">
        <f t="shared" si="53"/>
        <v>0.45970000000124855</v>
      </c>
      <c r="T194" s="127" t="str">
        <f t="shared" si="52"/>
        <v>№163сбыт</v>
      </c>
    </row>
    <row r="195" spans="1:21" x14ac:dyDescent="0.25">
      <c r="A195" s="111"/>
      <c r="B195" s="8" t="s">
        <v>207</v>
      </c>
      <c r="J195" s="26"/>
      <c r="K195" s="26"/>
      <c r="L195" s="26"/>
      <c r="M195" s="120">
        <v>9.9999999561184438E-4</v>
      </c>
      <c r="N195" s="28"/>
      <c r="O195" s="30">
        <f>J195*O$6</f>
        <v>0</v>
      </c>
      <c r="P195" s="4">
        <f t="shared" si="65"/>
        <v>0</v>
      </c>
      <c r="Q195" s="8">
        <f t="shared" si="54"/>
        <v>0</v>
      </c>
      <c r="R195" s="8"/>
      <c r="S195" s="39">
        <f t="shared" si="53"/>
        <v>9.9999999561184438E-4</v>
      </c>
      <c r="T195" s="4" t="str">
        <f t="shared" si="52"/>
        <v>№164</v>
      </c>
    </row>
    <row r="196" spans="1:21" x14ac:dyDescent="0.25">
      <c r="A196" s="111"/>
      <c r="B196" s="25" t="s">
        <v>208</v>
      </c>
      <c r="C196" s="45">
        <v>9436.41</v>
      </c>
      <c r="D196" s="45">
        <v>3150.84</v>
      </c>
      <c r="E196" s="45">
        <v>12587.26</v>
      </c>
      <c r="F196" s="45" t="s">
        <v>530</v>
      </c>
      <c r="G196" s="45">
        <v>9554.2100000000009</v>
      </c>
      <c r="H196" s="45">
        <v>3200.67</v>
      </c>
      <c r="I196" s="45">
        <v>12754.880000000001</v>
      </c>
      <c r="J196" s="26">
        <v>94.12</v>
      </c>
      <c r="K196" s="26">
        <v>31.23</v>
      </c>
      <c r="L196" s="26">
        <f>J196+K196</f>
        <v>125.35000000000001</v>
      </c>
      <c r="M196" s="120">
        <v>-7908.7016000000031</v>
      </c>
      <c r="N196" s="28"/>
      <c r="O196" s="30">
        <f>J196*O$6</f>
        <v>668.25199999999995</v>
      </c>
      <c r="P196" s="4">
        <f t="shared" si="65"/>
        <v>88.068599999999989</v>
      </c>
      <c r="Q196" s="8">
        <f t="shared" ref="Q196" si="67">SUM(O196:P196)</f>
        <v>756.3205999999999</v>
      </c>
      <c r="R196" s="25"/>
      <c r="S196" s="41">
        <f t="shared" si="53"/>
        <v>-8665.0222000000031</v>
      </c>
      <c r="T196" s="29" t="str">
        <f t="shared" si="52"/>
        <v>№165</v>
      </c>
      <c r="U196" t="s">
        <v>304</v>
      </c>
    </row>
    <row r="197" spans="1:21" x14ac:dyDescent="0.25">
      <c r="A197" s="111"/>
      <c r="B197" s="8" t="s">
        <v>209</v>
      </c>
      <c r="C197" s="27">
        <v>3552.22</v>
      </c>
      <c r="D197" s="27">
        <v>4152.2299999999996</v>
      </c>
      <c r="E197" s="27">
        <v>7704.57</v>
      </c>
      <c r="F197" s="27" t="s">
        <v>531</v>
      </c>
      <c r="G197" s="27">
        <v>3591.84</v>
      </c>
      <c r="H197" s="27">
        <v>4158.78</v>
      </c>
      <c r="I197" s="27">
        <v>7750.75</v>
      </c>
      <c r="J197" s="26">
        <f>G197-C197</f>
        <v>39.620000000000346</v>
      </c>
      <c r="K197" s="26">
        <f>H197-D197</f>
        <v>6.5500000000001819</v>
      </c>
      <c r="L197" s="26">
        <f>I197-E197</f>
        <v>46.180000000000291</v>
      </c>
      <c r="M197" s="120">
        <v>3668.7888000000016</v>
      </c>
      <c r="N197" s="28"/>
      <c r="O197" s="30">
        <f>J197*O$6</f>
        <v>281.30200000000247</v>
      </c>
      <c r="P197" s="4">
        <f t="shared" si="65"/>
        <v>18.471000000000512</v>
      </c>
      <c r="Q197" s="8">
        <f t="shared" si="54"/>
        <v>299.77300000000298</v>
      </c>
      <c r="R197" s="8"/>
      <c r="S197" s="39">
        <f t="shared" si="53"/>
        <v>3369.0157999999988</v>
      </c>
      <c r="T197" s="4" t="str">
        <f t="shared" si="52"/>
        <v>№166</v>
      </c>
    </row>
    <row r="198" spans="1:21" x14ac:dyDescent="0.25">
      <c r="A198" s="111" t="s">
        <v>372</v>
      </c>
      <c r="B198" s="122" t="s">
        <v>401</v>
      </c>
      <c r="C198" s="123"/>
      <c r="D198" s="123"/>
      <c r="E198" s="123"/>
      <c r="F198" s="123"/>
      <c r="G198" s="123"/>
      <c r="H198" s="123"/>
      <c r="I198" s="123"/>
      <c r="J198" s="124"/>
      <c r="K198" s="124"/>
      <c r="L198" s="124"/>
      <c r="M198" s="125">
        <v>2562.8873000000031</v>
      </c>
      <c r="N198" s="126"/>
      <c r="O198" s="126"/>
      <c r="P198" s="127">
        <f t="shared" si="65"/>
        <v>0</v>
      </c>
      <c r="Q198" s="122">
        <f t="shared" si="54"/>
        <v>0</v>
      </c>
      <c r="R198" s="122"/>
      <c r="S198" s="125">
        <f t="shared" si="53"/>
        <v>2562.8873000000031</v>
      </c>
      <c r="T198" s="127" t="str">
        <f t="shared" si="52"/>
        <v>№167 сбыт</v>
      </c>
    </row>
    <row r="199" spans="1:21" x14ac:dyDescent="0.25">
      <c r="A199" s="111" t="s">
        <v>312</v>
      </c>
      <c r="B199" s="122" t="s">
        <v>400</v>
      </c>
      <c r="C199" s="128">
        <v>10510.22</v>
      </c>
      <c r="D199" s="128">
        <v>5922.33</v>
      </c>
      <c r="E199" s="128">
        <v>16432.560000000001</v>
      </c>
      <c r="F199" s="128" t="s">
        <v>211</v>
      </c>
      <c r="G199" s="128">
        <v>10510.22</v>
      </c>
      <c r="H199" s="128">
        <v>5922.33</v>
      </c>
      <c r="I199" s="128">
        <v>16432.560000000001</v>
      </c>
      <c r="J199" s="124">
        <f t="shared" ref="J199:L201" si="68">G199-C199</f>
        <v>0</v>
      </c>
      <c r="K199" s="124">
        <f t="shared" si="68"/>
        <v>0</v>
      </c>
      <c r="L199" s="124">
        <f t="shared" si="68"/>
        <v>0</v>
      </c>
      <c r="M199" s="125">
        <v>26.260400000006239</v>
      </c>
      <c r="N199" s="126"/>
      <c r="O199" s="126">
        <f>J199*O$6</f>
        <v>0</v>
      </c>
      <c r="P199" s="127">
        <f t="shared" si="65"/>
        <v>0</v>
      </c>
      <c r="Q199" s="122">
        <f t="shared" si="54"/>
        <v>0</v>
      </c>
      <c r="R199" s="122"/>
      <c r="S199" s="125">
        <f t="shared" si="53"/>
        <v>26.260400000006239</v>
      </c>
      <c r="T199" s="127" t="str">
        <f t="shared" si="52"/>
        <v>№168 сбыт</v>
      </c>
      <c r="U199" s="45" t="s">
        <v>420</v>
      </c>
    </row>
    <row r="200" spans="1:21" x14ac:dyDescent="0.25">
      <c r="A200" s="111"/>
      <c r="B200" s="25" t="s">
        <v>212</v>
      </c>
      <c r="C200" s="27">
        <v>1032.18</v>
      </c>
      <c r="D200" s="27">
        <v>364.4</v>
      </c>
      <c r="E200" s="27">
        <v>1396.59</v>
      </c>
      <c r="F200" s="27" t="s">
        <v>212</v>
      </c>
      <c r="G200" s="27">
        <v>1035.0999999999999</v>
      </c>
      <c r="H200" s="27">
        <v>364.46</v>
      </c>
      <c r="I200" s="27">
        <v>1399.56</v>
      </c>
      <c r="J200" s="26">
        <f t="shared" si="68"/>
        <v>2.9199999999998454</v>
      </c>
      <c r="K200" s="26">
        <f t="shared" si="68"/>
        <v>6.0000000000002274E-2</v>
      </c>
      <c r="L200" s="26">
        <f t="shared" si="68"/>
        <v>2.9700000000000273</v>
      </c>
      <c r="M200" s="120">
        <v>-59.933800000000701</v>
      </c>
      <c r="N200" s="28"/>
      <c r="O200" s="28">
        <f>J200*O$6</f>
        <v>20.731999999998902</v>
      </c>
      <c r="P200" s="29">
        <f t="shared" si="65"/>
        <v>0.1692000000000064</v>
      </c>
      <c r="Q200" s="25">
        <f t="shared" si="54"/>
        <v>20.901199999998909</v>
      </c>
      <c r="R200" s="25"/>
      <c r="S200" s="41">
        <f t="shared" si="53"/>
        <v>-80.83499999999961</v>
      </c>
      <c r="T200" s="29" t="str">
        <f t="shared" si="52"/>
        <v>№169</v>
      </c>
      <c r="U200" t="s">
        <v>305</v>
      </c>
    </row>
    <row r="201" spans="1:21" x14ac:dyDescent="0.25">
      <c r="A201" s="111"/>
      <c r="B201" s="8" t="s">
        <v>213</v>
      </c>
      <c r="C201" s="27">
        <v>7473.52</v>
      </c>
      <c r="D201" s="27">
        <v>3556.36</v>
      </c>
      <c r="E201" s="27">
        <v>11029.89</v>
      </c>
      <c r="F201" s="27" t="s">
        <v>213</v>
      </c>
      <c r="G201" s="27">
        <v>7566.41</v>
      </c>
      <c r="H201" s="27">
        <v>3562.31</v>
      </c>
      <c r="I201" s="27">
        <v>11128.72</v>
      </c>
      <c r="J201" s="26">
        <f t="shared" si="68"/>
        <v>92.889999999999418</v>
      </c>
      <c r="K201" s="26">
        <f t="shared" si="68"/>
        <v>5.9499999999998181</v>
      </c>
      <c r="L201" s="26">
        <f t="shared" si="68"/>
        <v>98.829999999999927</v>
      </c>
      <c r="M201" s="120">
        <v>-791.53360000000339</v>
      </c>
      <c r="N201" s="28"/>
      <c r="O201" s="30">
        <f>J201*O$6</f>
        <v>659.5189999999958</v>
      </c>
      <c r="P201" s="4">
        <f t="shared" si="65"/>
        <v>16.778999999999485</v>
      </c>
      <c r="Q201" s="8">
        <f t="shared" si="54"/>
        <v>676.29799999999523</v>
      </c>
      <c r="R201" s="8"/>
      <c r="S201" s="39">
        <f t="shared" si="53"/>
        <v>-1467.8315999999986</v>
      </c>
      <c r="T201" s="4" t="str">
        <f t="shared" si="52"/>
        <v>№170</v>
      </c>
    </row>
    <row r="202" spans="1:21" x14ac:dyDescent="0.25">
      <c r="A202" s="111" t="s">
        <v>343</v>
      </c>
      <c r="B202" s="122" t="s">
        <v>214</v>
      </c>
      <c r="C202" s="123"/>
      <c r="D202" s="123"/>
      <c r="E202" s="123"/>
      <c r="F202" s="123"/>
      <c r="G202" s="123"/>
      <c r="H202" s="123"/>
      <c r="I202" s="123"/>
      <c r="J202" s="124"/>
      <c r="K202" s="124"/>
      <c r="L202" s="124"/>
      <c r="M202" s="125">
        <v>18.241000000005442</v>
      </c>
      <c r="N202" s="126"/>
      <c r="O202" s="126">
        <f>J202*O$6</f>
        <v>0</v>
      </c>
      <c r="P202" s="127">
        <f t="shared" si="65"/>
        <v>0</v>
      </c>
      <c r="Q202" s="122">
        <f t="shared" si="54"/>
        <v>0</v>
      </c>
      <c r="R202" s="122"/>
      <c r="S202" s="125">
        <f t="shared" si="53"/>
        <v>18.241000000005442</v>
      </c>
      <c r="T202" s="127" t="str">
        <f t="shared" ref="T202:T266" si="69">B202</f>
        <v>№171 сбыт</v>
      </c>
    </row>
    <row r="203" spans="1:21" x14ac:dyDescent="0.25">
      <c r="A203" s="111" t="s">
        <v>336</v>
      </c>
      <c r="B203" s="122" t="s">
        <v>215</v>
      </c>
      <c r="C203" s="123"/>
      <c r="D203" s="123"/>
      <c r="E203" s="123"/>
      <c r="F203" s="123"/>
      <c r="G203" s="123"/>
      <c r="H203" s="123"/>
      <c r="I203" s="123"/>
      <c r="J203" s="124"/>
      <c r="K203" s="124"/>
      <c r="L203" s="124"/>
      <c r="M203" s="125">
        <v>1.4999999998508429E-3</v>
      </c>
      <c r="N203" s="126"/>
      <c r="O203" s="126">
        <f>J203*O$6</f>
        <v>0</v>
      </c>
      <c r="P203" s="127">
        <f t="shared" si="65"/>
        <v>0</v>
      </c>
      <c r="Q203" s="122">
        <f t="shared" si="54"/>
        <v>0</v>
      </c>
      <c r="R203" s="122"/>
      <c r="S203" s="125">
        <f t="shared" si="53"/>
        <v>1.4999999998508429E-3</v>
      </c>
      <c r="T203" s="127" t="str">
        <f t="shared" si="69"/>
        <v>№172 сбыт</v>
      </c>
    </row>
    <row r="204" spans="1:21" x14ac:dyDescent="0.25">
      <c r="A204" s="111" t="s">
        <v>320</v>
      </c>
      <c r="B204" s="122" t="s">
        <v>216</v>
      </c>
      <c r="C204" s="128"/>
      <c r="D204" s="128"/>
      <c r="E204" s="128"/>
      <c r="F204" s="128" t="s">
        <v>532</v>
      </c>
      <c r="G204" s="128">
        <v>13368.02</v>
      </c>
      <c r="H204" s="128">
        <v>7000.1100000000006</v>
      </c>
      <c r="I204" s="128">
        <v>20368.22</v>
      </c>
      <c r="J204" s="124"/>
      <c r="K204" s="124"/>
      <c r="L204" s="124"/>
      <c r="M204" s="125">
        <v>105.44470000000439</v>
      </c>
      <c r="N204" s="126"/>
      <c r="O204" s="126"/>
      <c r="P204" s="127"/>
      <c r="Q204" s="122"/>
      <c r="R204" s="122"/>
      <c r="S204" s="125">
        <f t="shared" si="53"/>
        <v>105.44470000000439</v>
      </c>
      <c r="T204" s="127" t="str">
        <f t="shared" si="69"/>
        <v>№173 сбыт</v>
      </c>
    </row>
    <row r="205" spans="1:21" x14ac:dyDescent="0.25">
      <c r="A205" s="111" t="s">
        <v>338</v>
      </c>
      <c r="B205" s="122" t="s">
        <v>399</v>
      </c>
      <c r="C205" s="123"/>
      <c r="D205" s="123"/>
      <c r="E205" s="123"/>
      <c r="F205" s="123"/>
      <c r="G205" s="123"/>
      <c r="H205" s="123"/>
      <c r="I205" s="123"/>
      <c r="J205" s="124"/>
      <c r="K205" s="124"/>
      <c r="L205" s="124"/>
      <c r="M205" s="125">
        <v>-1.3900000001228818E-2</v>
      </c>
      <c r="N205" s="126"/>
      <c r="O205" s="126"/>
      <c r="P205" s="127">
        <f>K205*P$6</f>
        <v>0</v>
      </c>
      <c r="Q205" s="122">
        <f t="shared" ref="Q205:Q269" si="70">SUM(O205:P205)</f>
        <v>0</v>
      </c>
      <c r="R205" s="122"/>
      <c r="S205" s="125">
        <f t="shared" ref="S205:S269" si="71">M205-Q205+N205+R205</f>
        <v>-1.3900000001228818E-2</v>
      </c>
      <c r="T205" s="127" t="str">
        <f t="shared" si="69"/>
        <v>№174 сбыт</v>
      </c>
    </row>
    <row r="206" spans="1:21" x14ac:dyDescent="0.25">
      <c r="A206" s="111" t="s">
        <v>327</v>
      </c>
      <c r="B206" s="122" t="s">
        <v>218</v>
      </c>
      <c r="C206" s="123"/>
      <c r="D206" s="123"/>
      <c r="E206" s="123"/>
      <c r="F206" s="123"/>
      <c r="G206" s="123"/>
      <c r="H206" s="123"/>
      <c r="I206" s="123"/>
      <c r="J206" s="124"/>
      <c r="K206" s="124"/>
      <c r="L206" s="124"/>
      <c r="M206" s="125">
        <v>0.80379999999695428</v>
      </c>
      <c r="N206" s="126"/>
      <c r="O206" s="126"/>
      <c r="P206" s="127">
        <f>K206*P$6</f>
        <v>0</v>
      </c>
      <c r="Q206" s="122">
        <f t="shared" si="70"/>
        <v>0</v>
      </c>
      <c r="R206" s="122"/>
      <c r="S206" s="125">
        <f t="shared" si="71"/>
        <v>0.80379999999695428</v>
      </c>
      <c r="T206" s="127" t="str">
        <f t="shared" si="69"/>
        <v>№175 сбыт</v>
      </c>
    </row>
    <row r="207" spans="1:21" x14ac:dyDescent="0.25">
      <c r="A207" s="112" t="s">
        <v>368</v>
      </c>
      <c r="B207" s="122" t="s">
        <v>398</v>
      </c>
      <c r="C207" s="123"/>
      <c r="D207" s="123"/>
      <c r="E207" s="123"/>
      <c r="F207" s="123"/>
      <c r="G207" s="123"/>
      <c r="H207" s="123"/>
      <c r="I207" s="123"/>
      <c r="J207" s="124"/>
      <c r="K207" s="124"/>
      <c r="L207" s="124"/>
      <c r="M207" s="125">
        <v>-3.8000000022293534E-3</v>
      </c>
      <c r="N207" s="126"/>
      <c r="O207" s="126"/>
      <c r="P207" s="127"/>
      <c r="Q207" s="122"/>
      <c r="R207" s="122"/>
      <c r="S207" s="125">
        <f t="shared" si="71"/>
        <v>-3.8000000022293534E-3</v>
      </c>
      <c r="T207" s="127" t="str">
        <f t="shared" si="69"/>
        <v>№176\1 сбыт</v>
      </c>
    </row>
    <row r="208" spans="1:21" x14ac:dyDescent="0.25">
      <c r="A208" s="112"/>
      <c r="B208" s="113" t="s">
        <v>220</v>
      </c>
      <c r="J208" s="26"/>
      <c r="K208" s="26"/>
      <c r="L208" s="26"/>
      <c r="M208" s="120">
        <v>3.0000000042491592E-3</v>
      </c>
      <c r="N208" s="28"/>
      <c r="O208" s="28"/>
      <c r="P208" s="29"/>
      <c r="Q208" s="25"/>
      <c r="R208" s="25"/>
      <c r="S208" s="41">
        <f t="shared" si="71"/>
        <v>3.0000000042491592E-3</v>
      </c>
      <c r="T208" s="29" t="str">
        <f t="shared" si="69"/>
        <v xml:space="preserve">№176\2 </v>
      </c>
    </row>
    <row r="209" spans="1:20" ht="25.5" x14ac:dyDescent="0.25">
      <c r="A209" s="111"/>
      <c r="B209" s="8" t="s">
        <v>221</v>
      </c>
      <c r="C209" s="27">
        <v>9115.07</v>
      </c>
      <c r="D209" s="27">
        <v>2438.02</v>
      </c>
      <c r="E209" s="27">
        <v>11553.1</v>
      </c>
      <c r="F209" s="27" t="s">
        <v>533</v>
      </c>
      <c r="G209" s="27">
        <v>9115.07</v>
      </c>
      <c r="H209" s="27">
        <v>2438.02</v>
      </c>
      <c r="I209" s="27">
        <v>11553.1</v>
      </c>
      <c r="J209" s="26">
        <f t="shared" ref="J209:L216" si="72">G209-C209</f>
        <v>0</v>
      </c>
      <c r="K209" s="26">
        <f t="shared" si="72"/>
        <v>0</v>
      </c>
      <c r="L209" s="26">
        <f t="shared" si="72"/>
        <v>0</v>
      </c>
      <c r="M209" s="120">
        <v>-7243.3247999999976</v>
      </c>
      <c r="N209" s="28"/>
      <c r="O209" s="30">
        <f t="shared" ref="O209:P216" si="73">J209*O$6</f>
        <v>0</v>
      </c>
      <c r="P209" s="4">
        <f t="shared" si="73"/>
        <v>0</v>
      </c>
      <c r="Q209" s="8">
        <f t="shared" si="70"/>
        <v>0</v>
      </c>
      <c r="R209" s="8"/>
      <c r="S209" s="39">
        <f t="shared" si="71"/>
        <v>-7243.3247999999976</v>
      </c>
      <c r="T209" s="4" t="str">
        <f t="shared" si="69"/>
        <v xml:space="preserve">№177 </v>
      </c>
    </row>
    <row r="210" spans="1:20" x14ac:dyDescent="0.25">
      <c r="A210" s="111" t="s">
        <v>371</v>
      </c>
      <c r="B210" s="122" t="s">
        <v>397</v>
      </c>
      <c r="C210" s="128">
        <v>4046.5</v>
      </c>
      <c r="D210" s="128">
        <v>2431.2399999999998</v>
      </c>
      <c r="E210" s="128">
        <v>6477.75</v>
      </c>
      <c r="F210" s="128"/>
      <c r="G210" s="128"/>
      <c r="H210" s="128"/>
      <c r="I210" s="128"/>
      <c r="J210" s="124"/>
      <c r="K210" s="124"/>
      <c r="L210" s="124"/>
      <c r="M210" s="125">
        <v>1538.9180999999996</v>
      </c>
      <c r="N210" s="126"/>
      <c r="O210" s="126"/>
      <c r="P210" s="127"/>
      <c r="Q210" s="122"/>
      <c r="R210" s="122"/>
      <c r="S210" s="125">
        <f>M210-Q210+N210+R210</f>
        <v>1538.9180999999996</v>
      </c>
      <c r="T210" s="127" t="str">
        <f t="shared" si="69"/>
        <v>№178 сбыт</v>
      </c>
    </row>
    <row r="211" spans="1:20" x14ac:dyDescent="0.25">
      <c r="A211" s="111" t="s">
        <v>360</v>
      </c>
      <c r="B211" s="122" t="s">
        <v>396</v>
      </c>
      <c r="C211" s="128">
        <v>3427.77</v>
      </c>
      <c r="D211" s="128">
        <v>2128.0300000000002</v>
      </c>
      <c r="E211" s="128">
        <v>5555.87</v>
      </c>
      <c r="F211" s="128"/>
      <c r="G211" s="128"/>
      <c r="H211" s="128"/>
      <c r="I211" s="128"/>
      <c r="J211" s="124"/>
      <c r="K211" s="124"/>
      <c r="L211" s="124"/>
      <c r="M211" s="125">
        <v>0.14309999999945822</v>
      </c>
      <c r="N211" s="126"/>
      <c r="O211" s="126"/>
      <c r="P211" s="127"/>
      <c r="Q211" s="122"/>
      <c r="R211" s="122"/>
      <c r="S211" s="125">
        <f>M211-Q211+N211+R211</f>
        <v>0.14309999999945822</v>
      </c>
      <c r="T211" s="127" t="str">
        <f t="shared" si="69"/>
        <v>№179 сбыт</v>
      </c>
    </row>
    <row r="212" spans="1:20" x14ac:dyDescent="0.25">
      <c r="A212" s="111"/>
      <c r="B212" s="25" t="s">
        <v>224</v>
      </c>
      <c r="C212" s="27">
        <v>15771.36</v>
      </c>
      <c r="D212" s="27">
        <v>7985.98</v>
      </c>
      <c r="E212" s="27">
        <v>23757.35</v>
      </c>
      <c r="F212" s="27"/>
      <c r="G212" s="27"/>
      <c r="H212" s="27"/>
      <c r="I212" s="27"/>
      <c r="J212" s="26"/>
      <c r="K212" s="26"/>
      <c r="L212" s="26"/>
      <c r="M212" s="120">
        <v>-35.446300000005067</v>
      </c>
      <c r="N212" s="28"/>
      <c r="O212" s="28"/>
      <c r="P212" s="29"/>
      <c r="Q212" s="25"/>
      <c r="R212" s="25"/>
      <c r="S212" s="41">
        <f>M212-Q212+N212+R212</f>
        <v>-35.446300000005067</v>
      </c>
      <c r="T212" s="29" t="str">
        <f t="shared" si="69"/>
        <v xml:space="preserve">№180 </v>
      </c>
    </row>
    <row r="213" spans="1:20" x14ac:dyDescent="0.25">
      <c r="A213" s="111"/>
      <c r="B213" s="8" t="s">
        <v>225</v>
      </c>
      <c r="C213" s="27">
        <v>6965.4</v>
      </c>
      <c r="D213" s="27">
        <v>6833.16</v>
      </c>
      <c r="E213" s="27">
        <v>13798.62</v>
      </c>
      <c r="F213" s="27" t="s">
        <v>534</v>
      </c>
      <c r="G213" s="27">
        <v>6965.4000000000005</v>
      </c>
      <c r="H213" s="27">
        <v>6833.16</v>
      </c>
      <c r="I213" s="27">
        <v>13798.62</v>
      </c>
      <c r="J213" s="26">
        <f t="shared" si="72"/>
        <v>0</v>
      </c>
      <c r="K213" s="26">
        <f t="shared" si="72"/>
        <v>0</v>
      </c>
      <c r="L213" s="26">
        <f t="shared" si="72"/>
        <v>0</v>
      </c>
      <c r="M213" s="120">
        <v>-129.20859999999777</v>
      </c>
      <c r="N213" s="28"/>
      <c r="O213" s="30">
        <f t="shared" si="73"/>
        <v>0</v>
      </c>
      <c r="P213" s="4">
        <f t="shared" si="73"/>
        <v>0</v>
      </c>
      <c r="Q213" s="8">
        <f t="shared" si="70"/>
        <v>0</v>
      </c>
      <c r="R213" s="8"/>
      <c r="S213" s="39">
        <f t="shared" si="71"/>
        <v>-129.20859999999777</v>
      </c>
      <c r="T213" s="4" t="str">
        <f t="shared" si="69"/>
        <v xml:space="preserve">№181 </v>
      </c>
    </row>
    <row r="214" spans="1:20" x14ac:dyDescent="0.25">
      <c r="A214" s="111"/>
      <c r="B214" s="25" t="s">
        <v>226</v>
      </c>
      <c r="C214" s="27">
        <v>34440.53</v>
      </c>
      <c r="D214" s="27">
        <v>41412.28</v>
      </c>
      <c r="E214" s="27">
        <v>75852.960000000006</v>
      </c>
      <c r="F214" s="27" t="s">
        <v>535</v>
      </c>
      <c r="G214" s="27">
        <v>34440.54</v>
      </c>
      <c r="H214" s="27">
        <v>41412.28</v>
      </c>
      <c r="I214" s="27">
        <v>75852.97</v>
      </c>
      <c r="J214" s="26">
        <f t="shared" si="72"/>
        <v>1.0000000002037268E-2</v>
      </c>
      <c r="K214" s="26">
        <f t="shared" si="72"/>
        <v>0</v>
      </c>
      <c r="L214" s="26">
        <f t="shared" si="72"/>
        <v>9.9999999947613105E-3</v>
      </c>
      <c r="M214" s="120">
        <v>97.697499999996595</v>
      </c>
      <c r="N214" s="28"/>
      <c r="O214" s="28">
        <f t="shared" si="73"/>
        <v>7.1000000014464604E-2</v>
      </c>
      <c r="P214" s="29">
        <f t="shared" si="73"/>
        <v>0</v>
      </c>
      <c r="Q214" s="25">
        <f t="shared" si="70"/>
        <v>7.1000000014464604E-2</v>
      </c>
      <c r="R214" s="25"/>
      <c r="S214" s="41">
        <f t="shared" si="71"/>
        <v>97.62649999998213</v>
      </c>
      <c r="T214" s="29" t="str">
        <f t="shared" si="69"/>
        <v xml:space="preserve">№182 </v>
      </c>
    </row>
    <row r="215" spans="1:20" x14ac:dyDescent="0.25">
      <c r="A215" s="111" t="s">
        <v>422</v>
      </c>
      <c r="B215" s="122" t="s">
        <v>427</v>
      </c>
      <c r="C215" s="128">
        <v>4022.46</v>
      </c>
      <c r="D215" s="128">
        <v>874.36</v>
      </c>
      <c r="E215" s="128">
        <v>4896.83</v>
      </c>
      <c r="F215" s="128"/>
      <c r="G215" s="128"/>
      <c r="H215" s="128"/>
      <c r="I215" s="128"/>
      <c r="J215" s="124"/>
      <c r="K215" s="124"/>
      <c r="L215" s="124"/>
      <c r="M215" s="125">
        <v>-167.46280000000036</v>
      </c>
      <c r="N215" s="126"/>
      <c r="O215" s="126"/>
      <c r="P215" s="127"/>
      <c r="Q215" s="122"/>
      <c r="R215" s="122"/>
      <c r="S215" s="125">
        <f>M215-Q215+N215+R215</f>
        <v>-167.46280000000036</v>
      </c>
      <c r="T215" s="127" t="str">
        <f t="shared" si="69"/>
        <v>№183 сбыт</v>
      </c>
    </row>
    <row r="216" spans="1:20" x14ac:dyDescent="0.25">
      <c r="A216" s="111"/>
      <c r="B216" s="25" t="s">
        <v>228</v>
      </c>
      <c r="C216" s="27">
        <v>19367.03</v>
      </c>
      <c r="D216" s="27">
        <v>9155.2900000000009</v>
      </c>
      <c r="E216" s="27">
        <v>28522.34</v>
      </c>
      <c r="F216" s="27" t="s">
        <v>536</v>
      </c>
      <c r="G216" s="27">
        <v>19733.53</v>
      </c>
      <c r="H216" s="27">
        <v>9321.51</v>
      </c>
      <c r="I216" s="27">
        <v>29055.05</v>
      </c>
      <c r="J216" s="26">
        <f t="shared" si="72"/>
        <v>366.5</v>
      </c>
      <c r="K216" s="26">
        <f t="shared" si="72"/>
        <v>166.21999999999935</v>
      </c>
      <c r="L216" s="26">
        <f t="shared" si="72"/>
        <v>532.70999999999913</v>
      </c>
      <c r="M216" s="120">
        <v>-2677.5463999999893</v>
      </c>
      <c r="N216" s="28">
        <v>2700</v>
      </c>
      <c r="O216" s="28">
        <f t="shared" si="73"/>
        <v>2602.15</v>
      </c>
      <c r="P216" s="29">
        <f t="shared" si="73"/>
        <v>468.74039999999815</v>
      </c>
      <c r="Q216" s="25">
        <f t="shared" si="70"/>
        <v>3070.8903999999984</v>
      </c>
      <c r="R216" s="25"/>
      <c r="S216" s="41">
        <f>M216-Q216+N216+R216</f>
        <v>-3048.4367999999877</v>
      </c>
      <c r="T216" s="29" t="str">
        <f t="shared" si="69"/>
        <v xml:space="preserve">№184 </v>
      </c>
    </row>
    <row r="217" spans="1:20" x14ac:dyDescent="0.25">
      <c r="A217" s="111"/>
      <c r="B217" s="8" t="s">
        <v>229</v>
      </c>
      <c r="J217" s="26"/>
      <c r="K217" s="26"/>
      <c r="L217" s="26"/>
      <c r="M217" s="120">
        <v>93.497400000000056</v>
      </c>
      <c r="N217" s="28"/>
      <c r="O217" s="30"/>
      <c r="P217" s="4">
        <f t="shared" ref="P217:P222" si="74">K217*P$6</f>
        <v>0</v>
      </c>
      <c r="Q217" s="8">
        <f t="shared" si="70"/>
        <v>0</v>
      </c>
      <c r="R217" s="8"/>
      <c r="S217" s="39">
        <f t="shared" si="71"/>
        <v>93.497400000000056</v>
      </c>
      <c r="T217" s="4" t="str">
        <f t="shared" si="69"/>
        <v xml:space="preserve">№185 </v>
      </c>
    </row>
    <row r="218" spans="1:20" x14ac:dyDescent="0.25">
      <c r="A218" s="111" t="s">
        <v>421</v>
      </c>
      <c r="B218" s="122" t="s">
        <v>426</v>
      </c>
      <c r="C218" s="123"/>
      <c r="D218" s="123"/>
      <c r="E218" s="123"/>
      <c r="F218" s="123"/>
      <c r="G218" s="123"/>
      <c r="H218" s="123"/>
      <c r="I218" s="123"/>
      <c r="J218" s="124"/>
      <c r="K218" s="124"/>
      <c r="L218" s="124"/>
      <c r="M218" s="125">
        <v>-1087.9956000000004</v>
      </c>
      <c r="N218" s="126"/>
      <c r="O218" s="126">
        <f>J218*O$6</f>
        <v>0</v>
      </c>
      <c r="P218" s="127">
        <f t="shared" si="74"/>
        <v>0</v>
      </c>
      <c r="Q218" s="122">
        <f t="shared" si="70"/>
        <v>0</v>
      </c>
      <c r="R218" s="122"/>
      <c r="S218" s="125">
        <f t="shared" si="71"/>
        <v>-1087.9956000000004</v>
      </c>
      <c r="T218" s="127" t="str">
        <f t="shared" si="69"/>
        <v>№186 сбыт</v>
      </c>
    </row>
    <row r="219" spans="1:20" x14ac:dyDescent="0.25">
      <c r="A219" s="111" t="s">
        <v>324</v>
      </c>
      <c r="B219" s="122" t="s">
        <v>231</v>
      </c>
      <c r="C219" s="123"/>
      <c r="D219" s="123"/>
      <c r="E219" s="123"/>
      <c r="F219" s="123"/>
      <c r="G219" s="123"/>
      <c r="H219" s="123"/>
      <c r="I219" s="123"/>
      <c r="J219" s="124"/>
      <c r="K219" s="124"/>
      <c r="L219" s="124"/>
      <c r="M219" s="125">
        <v>456.75890000000038</v>
      </c>
      <c r="N219" s="126"/>
      <c r="O219" s="126"/>
      <c r="P219" s="127">
        <f t="shared" si="74"/>
        <v>0</v>
      </c>
      <c r="Q219" s="122">
        <f t="shared" si="70"/>
        <v>0</v>
      </c>
      <c r="R219" s="122"/>
      <c r="S219" s="125">
        <f t="shared" si="71"/>
        <v>456.75890000000038</v>
      </c>
      <c r="T219" s="127" t="str">
        <f t="shared" si="69"/>
        <v>№187 сбыт</v>
      </c>
    </row>
    <row r="220" spans="1:20" x14ac:dyDescent="0.25">
      <c r="A220" s="111" t="s">
        <v>431</v>
      </c>
      <c r="B220" s="122" t="s">
        <v>432</v>
      </c>
      <c r="C220" s="123"/>
      <c r="D220" s="123"/>
      <c r="E220" s="123"/>
      <c r="F220" s="123"/>
      <c r="G220" s="123"/>
      <c r="H220" s="123"/>
      <c r="I220" s="123"/>
      <c r="J220" s="124"/>
      <c r="K220" s="124"/>
      <c r="L220" s="124"/>
      <c r="M220" s="125">
        <v>34.937099999999191</v>
      </c>
      <c r="N220" s="126"/>
      <c r="O220" s="126">
        <f>J220*O$6</f>
        <v>0</v>
      </c>
      <c r="P220" s="127">
        <f t="shared" si="74"/>
        <v>0</v>
      </c>
      <c r="Q220" s="122">
        <f t="shared" si="70"/>
        <v>0</v>
      </c>
      <c r="R220" s="122"/>
      <c r="S220" s="125">
        <f t="shared" si="71"/>
        <v>34.937099999999191</v>
      </c>
      <c r="T220" s="127" t="str">
        <f t="shared" si="69"/>
        <v>№188\1 сбыт</v>
      </c>
    </row>
    <row r="221" spans="1:20" x14ac:dyDescent="0.25">
      <c r="A221" s="111"/>
      <c r="B221" s="8" t="s">
        <v>233</v>
      </c>
      <c r="J221" s="26"/>
      <c r="K221" s="26"/>
      <c r="L221" s="26"/>
      <c r="M221" s="120">
        <v>4015.6006999999977</v>
      </c>
      <c r="N221" s="28"/>
      <c r="O221" s="30">
        <f>J221*O$6</f>
        <v>0</v>
      </c>
      <c r="P221" s="4">
        <f t="shared" si="74"/>
        <v>0</v>
      </c>
      <c r="Q221" s="8">
        <f t="shared" si="70"/>
        <v>0</v>
      </c>
      <c r="R221" s="8"/>
      <c r="S221" s="39">
        <f t="shared" si="71"/>
        <v>4015.6006999999977</v>
      </c>
      <c r="T221" s="4" t="str">
        <f t="shared" si="69"/>
        <v xml:space="preserve">№188\2 </v>
      </c>
    </row>
    <row r="222" spans="1:20" x14ac:dyDescent="0.25">
      <c r="A222" s="111" t="s">
        <v>440</v>
      </c>
      <c r="B222" s="25" t="s">
        <v>234</v>
      </c>
      <c r="C222" s="27">
        <v>9211.7000000000007</v>
      </c>
      <c r="D222" s="27">
        <v>4465.2700000000004</v>
      </c>
      <c r="E222" s="27">
        <v>13677</v>
      </c>
      <c r="F222" s="27" t="s">
        <v>537</v>
      </c>
      <c r="G222" s="27">
        <v>9247.19</v>
      </c>
      <c r="H222" s="27">
        <v>4465.45</v>
      </c>
      <c r="I222" s="27">
        <v>13712.67</v>
      </c>
      <c r="J222" s="26">
        <f>G222-C222</f>
        <v>35.489999999999782</v>
      </c>
      <c r="K222" s="26">
        <f>H222-D222</f>
        <v>0.17999999999938154</v>
      </c>
      <c r="L222" s="26">
        <f>I222-E222</f>
        <v>35.670000000000073</v>
      </c>
      <c r="M222" s="120">
        <v>-957.5836000000055</v>
      </c>
      <c r="N222" s="28">
        <v>957.58</v>
      </c>
      <c r="O222" s="28">
        <f>J222*O$6</f>
        <v>251.97899999999845</v>
      </c>
      <c r="P222" s="29">
        <f t="shared" si="74"/>
        <v>0.50759999999825589</v>
      </c>
      <c r="Q222" s="25">
        <f t="shared" si="70"/>
        <v>252.48659999999671</v>
      </c>
      <c r="R222" s="25"/>
      <c r="S222" s="41">
        <f>M222-Q222+N222+R222</f>
        <v>-252.49020000000212</v>
      </c>
      <c r="T222" s="29" t="str">
        <f t="shared" si="69"/>
        <v xml:space="preserve">№189 </v>
      </c>
    </row>
    <row r="223" spans="1:20" x14ac:dyDescent="0.25">
      <c r="A223" s="111" t="s">
        <v>369</v>
      </c>
      <c r="B223" s="122" t="s">
        <v>395</v>
      </c>
      <c r="C223" s="131"/>
      <c r="D223" s="131"/>
      <c r="E223" s="131"/>
      <c r="F223" s="131"/>
      <c r="G223" s="131"/>
      <c r="H223" s="131"/>
      <c r="I223" s="131"/>
      <c r="J223" s="124"/>
      <c r="K223" s="124"/>
      <c r="L223" s="124"/>
      <c r="M223" s="125">
        <v>6.8200000001070293E-2</v>
      </c>
      <c r="N223" s="126"/>
      <c r="O223" s="126"/>
      <c r="P223" s="127"/>
      <c r="Q223" s="122"/>
      <c r="R223" s="122"/>
      <c r="S223" s="125">
        <f t="shared" si="71"/>
        <v>6.8200000001070293E-2</v>
      </c>
      <c r="T223" s="127" t="str">
        <f t="shared" si="69"/>
        <v>№190 сбыт</v>
      </c>
    </row>
    <row r="224" spans="1:20" x14ac:dyDescent="0.25">
      <c r="A224" s="111" t="s">
        <v>366</v>
      </c>
      <c r="B224" s="122" t="s">
        <v>394</v>
      </c>
      <c r="C224" s="128">
        <v>1467.47</v>
      </c>
      <c r="D224" s="128">
        <v>923.44</v>
      </c>
      <c r="E224" s="128">
        <v>2390.92</v>
      </c>
      <c r="F224" s="128"/>
      <c r="G224" s="128"/>
      <c r="H224" s="128"/>
      <c r="I224" s="128"/>
      <c r="J224" s="124"/>
      <c r="K224" s="124"/>
      <c r="L224" s="124"/>
      <c r="M224" s="125">
        <v>84.592800000000807</v>
      </c>
      <c r="N224" s="126"/>
      <c r="O224" s="126"/>
      <c r="P224" s="127"/>
      <c r="Q224" s="122"/>
      <c r="R224" s="122"/>
      <c r="S224" s="125">
        <f>M224-Q224+N224+R224</f>
        <v>84.592800000000807</v>
      </c>
      <c r="T224" s="127" t="str">
        <f t="shared" si="69"/>
        <v>№191 сбыт</v>
      </c>
    </row>
    <row r="225" spans="1:21" x14ac:dyDescent="0.25">
      <c r="A225" s="111" t="s">
        <v>310</v>
      </c>
      <c r="B225" s="122" t="s">
        <v>237</v>
      </c>
      <c r="C225" s="123"/>
      <c r="D225" s="123"/>
      <c r="E225" s="123"/>
      <c r="F225" s="123"/>
      <c r="G225" s="123"/>
      <c r="H225" s="123"/>
      <c r="I225" s="123"/>
      <c r="J225" s="124"/>
      <c r="K225" s="124"/>
      <c r="L225" s="124"/>
      <c r="M225" s="125">
        <v>6844.78</v>
      </c>
      <c r="N225" s="126"/>
      <c r="O225" s="126">
        <f t="shared" ref="O224:O233" si="75">J225*O$6</f>
        <v>0</v>
      </c>
      <c r="P225" s="127">
        <f t="shared" ref="P224:P233" si="76">K225*P$6</f>
        <v>0</v>
      </c>
      <c r="Q225" s="122">
        <f t="shared" si="70"/>
        <v>0</v>
      </c>
      <c r="R225" s="122"/>
      <c r="S225" s="125">
        <f t="shared" si="71"/>
        <v>6844.78</v>
      </c>
      <c r="T225" s="127" t="str">
        <f t="shared" si="69"/>
        <v>№202 сбыт</v>
      </c>
    </row>
    <row r="226" spans="1:21" x14ac:dyDescent="0.25">
      <c r="A226" s="111"/>
      <c r="B226" s="25" t="s">
        <v>238</v>
      </c>
      <c r="C226" s="27">
        <v>521.05999999999995</v>
      </c>
      <c r="D226" s="27">
        <v>200.73</v>
      </c>
      <c r="E226" s="27">
        <v>721.8</v>
      </c>
      <c r="F226" s="27" t="s">
        <v>238</v>
      </c>
      <c r="G226" s="27">
        <v>540.4</v>
      </c>
      <c r="H226" s="27">
        <v>220.23000000000002</v>
      </c>
      <c r="I226" s="27">
        <v>760.65</v>
      </c>
      <c r="J226" s="26">
        <f t="shared" ref="J226:L231" si="77">G226-C226</f>
        <v>19.340000000000032</v>
      </c>
      <c r="K226" s="26">
        <f t="shared" si="77"/>
        <v>19.500000000000028</v>
      </c>
      <c r="L226" s="26">
        <f t="shared" si="77"/>
        <v>38.850000000000023</v>
      </c>
      <c r="M226" s="120">
        <v>1227.9758999999995</v>
      </c>
      <c r="N226" s="28"/>
      <c r="O226" s="28">
        <f t="shared" si="75"/>
        <v>137.31400000000022</v>
      </c>
      <c r="P226" s="29">
        <f t="shared" si="76"/>
        <v>54.99000000000008</v>
      </c>
      <c r="Q226" s="25">
        <f t="shared" si="70"/>
        <v>192.30400000000031</v>
      </c>
      <c r="R226" s="25"/>
      <c r="S226" s="41">
        <f t="shared" si="71"/>
        <v>1035.6718999999991</v>
      </c>
      <c r="T226" s="29" t="str">
        <f t="shared" si="69"/>
        <v xml:space="preserve">№203 </v>
      </c>
    </row>
    <row r="227" spans="1:21" x14ac:dyDescent="0.25">
      <c r="A227" s="111"/>
      <c r="B227" s="8" t="s">
        <v>239</v>
      </c>
      <c r="C227" s="27">
        <v>5337.54</v>
      </c>
      <c r="D227" s="27">
        <v>2496.7800000000002</v>
      </c>
      <c r="E227" s="27">
        <v>7834.34</v>
      </c>
      <c r="F227" s="27"/>
      <c r="G227" s="27"/>
      <c r="H227" s="27"/>
      <c r="I227" s="27"/>
      <c r="J227" s="26"/>
      <c r="K227" s="26"/>
      <c r="L227" s="26"/>
      <c r="M227" s="120">
        <v>-21571.0324</v>
      </c>
      <c r="N227" s="28"/>
      <c r="O227" s="30"/>
      <c r="P227" s="4"/>
      <c r="Q227" s="8"/>
      <c r="R227" s="8"/>
      <c r="S227" s="39">
        <f>M227-Q227+N227+R227</f>
        <v>-21571.0324</v>
      </c>
      <c r="T227" s="4" t="str">
        <f t="shared" si="69"/>
        <v xml:space="preserve">№204 </v>
      </c>
      <c r="U227" s="45" t="s">
        <v>442</v>
      </c>
    </row>
    <row r="228" spans="1:21" x14ac:dyDescent="0.25">
      <c r="A228" s="111"/>
      <c r="B228" s="25" t="s">
        <v>240</v>
      </c>
      <c r="C228" s="27">
        <v>167.55</v>
      </c>
      <c r="D228" s="27">
        <v>192.74</v>
      </c>
      <c r="E228" s="27">
        <v>360.3</v>
      </c>
      <c r="F228" s="27" t="s">
        <v>538</v>
      </c>
      <c r="G228" s="27">
        <v>167.55</v>
      </c>
      <c r="H228" s="27">
        <v>192.75</v>
      </c>
      <c r="I228" s="27">
        <v>360.3</v>
      </c>
      <c r="J228" s="26">
        <f t="shared" si="77"/>
        <v>0</v>
      </c>
      <c r="K228" s="26">
        <f t="shared" si="77"/>
        <v>9.9999999999909051E-3</v>
      </c>
      <c r="L228" s="26">
        <f t="shared" si="77"/>
        <v>0</v>
      </c>
      <c r="M228" s="120">
        <v>64.580499999999986</v>
      </c>
      <c r="N228" s="28"/>
      <c r="O228" s="28">
        <f t="shared" si="75"/>
        <v>0</v>
      </c>
      <c r="P228" s="29">
        <f t="shared" si="76"/>
        <v>2.819999999997435E-2</v>
      </c>
      <c r="Q228" s="25">
        <f t="shared" si="70"/>
        <v>2.819999999997435E-2</v>
      </c>
      <c r="R228" s="25"/>
      <c r="S228" s="41">
        <f t="shared" si="71"/>
        <v>64.552300000000017</v>
      </c>
      <c r="T228" s="29" t="str">
        <f t="shared" si="69"/>
        <v xml:space="preserve">№205 </v>
      </c>
    </row>
    <row r="229" spans="1:21" x14ac:dyDescent="0.25">
      <c r="A229" s="111"/>
      <c r="B229" s="8" t="s">
        <v>241</v>
      </c>
      <c r="C229" s="27">
        <v>4859</v>
      </c>
      <c r="D229" s="27">
        <v>3704.38</v>
      </c>
      <c r="E229" s="27">
        <v>8563.42</v>
      </c>
      <c r="F229" s="27"/>
      <c r="G229" s="27"/>
      <c r="H229" s="27"/>
      <c r="I229" s="27"/>
      <c r="J229" s="26"/>
      <c r="K229" s="26"/>
      <c r="L229" s="26"/>
      <c r="M229" s="120">
        <v>3549.6353999999992</v>
      </c>
      <c r="N229" s="28"/>
      <c r="O229" s="30"/>
      <c r="P229" s="4"/>
      <c r="Q229" s="8"/>
      <c r="R229" s="8"/>
      <c r="S229" s="39">
        <f>M229-Q229+N229+R229</f>
        <v>3549.6353999999992</v>
      </c>
      <c r="T229" s="4" t="str">
        <f t="shared" si="69"/>
        <v xml:space="preserve">№206 </v>
      </c>
    </row>
    <row r="230" spans="1:21" x14ac:dyDescent="0.25">
      <c r="A230" s="111"/>
      <c r="B230" s="25" t="s">
        <v>242</v>
      </c>
      <c r="C230" s="27">
        <v>5890.32</v>
      </c>
      <c r="D230" s="27">
        <v>3301.29</v>
      </c>
      <c r="E230" s="27">
        <v>9191.6200000000008</v>
      </c>
      <c r="F230" s="27"/>
      <c r="G230" s="27"/>
      <c r="H230" s="27"/>
      <c r="I230" s="27"/>
      <c r="J230" s="26"/>
      <c r="K230" s="26"/>
      <c r="L230" s="26"/>
      <c r="M230" s="120">
        <v>-74.169399999998234</v>
      </c>
      <c r="N230" s="28"/>
      <c r="O230" s="28"/>
      <c r="P230" s="29"/>
      <c r="Q230" s="25"/>
      <c r="R230" s="25"/>
      <c r="S230" s="41">
        <f>M230-Q230+N230+R230</f>
        <v>-74.169399999998234</v>
      </c>
      <c r="T230" s="29" t="str">
        <f t="shared" si="69"/>
        <v xml:space="preserve">№207 </v>
      </c>
      <c r="U230" s="45" t="s">
        <v>442</v>
      </c>
    </row>
    <row r="231" spans="1:21" x14ac:dyDescent="0.25">
      <c r="A231" s="111"/>
      <c r="B231" s="8" t="s">
        <v>243</v>
      </c>
      <c r="C231" s="27">
        <v>10207.219999999999</v>
      </c>
      <c r="D231" s="27">
        <v>4151.29</v>
      </c>
      <c r="E231" s="27">
        <v>14358.53</v>
      </c>
      <c r="F231" s="27" t="s">
        <v>243</v>
      </c>
      <c r="G231" s="27">
        <v>10281.41</v>
      </c>
      <c r="H231" s="27">
        <v>4165.24</v>
      </c>
      <c r="I231" s="27">
        <v>14446.67</v>
      </c>
      <c r="J231" s="26">
        <f t="shared" si="77"/>
        <v>74.190000000000509</v>
      </c>
      <c r="K231" s="26">
        <f t="shared" si="77"/>
        <v>13.949999999999818</v>
      </c>
      <c r="L231" s="26">
        <f t="shared" si="77"/>
        <v>88.139999999999418</v>
      </c>
      <c r="M231" s="120">
        <v>-2138.0064999999963</v>
      </c>
      <c r="N231" s="28"/>
      <c r="O231" s="26">
        <f t="shared" si="75"/>
        <v>526.74900000000355</v>
      </c>
      <c r="P231" s="4">
        <f t="shared" si="76"/>
        <v>39.338999999999487</v>
      </c>
      <c r="Q231" s="8">
        <f t="shared" si="70"/>
        <v>566.08800000000303</v>
      </c>
      <c r="R231" s="8"/>
      <c r="S231" s="39">
        <f t="shared" si="71"/>
        <v>-2704.0944999999992</v>
      </c>
      <c r="T231" s="4" t="str">
        <f t="shared" si="69"/>
        <v xml:space="preserve">№208 </v>
      </c>
    </row>
    <row r="232" spans="1:21" x14ac:dyDescent="0.25">
      <c r="A232" s="111"/>
      <c r="B232" s="25" t="s">
        <v>244</v>
      </c>
      <c r="J232" s="26"/>
      <c r="K232" s="26"/>
      <c r="L232" s="26"/>
      <c r="M232" s="120">
        <v>4925.0938999999989</v>
      </c>
      <c r="N232" s="28"/>
      <c r="O232" s="28">
        <f t="shared" si="75"/>
        <v>0</v>
      </c>
      <c r="P232" s="29">
        <f t="shared" si="76"/>
        <v>0</v>
      </c>
      <c r="Q232" s="25">
        <f t="shared" si="70"/>
        <v>0</v>
      </c>
      <c r="R232" s="25"/>
      <c r="S232" s="41">
        <f t="shared" si="71"/>
        <v>4925.0938999999989</v>
      </c>
      <c r="T232" s="29" t="str">
        <f t="shared" si="69"/>
        <v xml:space="preserve">№209 </v>
      </c>
    </row>
    <row r="233" spans="1:21" x14ac:dyDescent="0.25">
      <c r="A233" s="111"/>
      <c r="B233" s="8" t="s">
        <v>245</v>
      </c>
      <c r="J233" s="26"/>
      <c r="K233" s="26"/>
      <c r="L233" s="26"/>
      <c r="M233" s="120">
        <v>-2.6299999998627754E-2</v>
      </c>
      <c r="N233" s="28"/>
      <c r="O233" s="30">
        <f t="shared" si="75"/>
        <v>0</v>
      </c>
      <c r="P233" s="4">
        <f t="shared" si="76"/>
        <v>0</v>
      </c>
      <c r="Q233" s="8">
        <f t="shared" si="70"/>
        <v>0</v>
      </c>
      <c r="R233" s="8"/>
      <c r="S233" s="39">
        <f t="shared" si="71"/>
        <v>-2.6299999998627754E-2</v>
      </c>
      <c r="T233" s="4" t="str">
        <f t="shared" si="69"/>
        <v xml:space="preserve">№210 </v>
      </c>
    </row>
    <row r="234" spans="1:21" x14ac:dyDescent="0.25">
      <c r="A234" s="111" t="s">
        <v>339</v>
      </c>
      <c r="B234" s="122" t="s">
        <v>246</v>
      </c>
      <c r="C234" s="123"/>
      <c r="D234" s="123"/>
      <c r="E234" s="123"/>
      <c r="F234" s="123"/>
      <c r="G234" s="123"/>
      <c r="H234" s="123"/>
      <c r="I234" s="123"/>
      <c r="J234" s="124"/>
      <c r="K234" s="124"/>
      <c r="L234" s="124"/>
      <c r="M234" s="125">
        <v>1.8999999992956873E-3</v>
      </c>
      <c r="N234" s="126"/>
      <c r="O234" s="126"/>
      <c r="P234" s="127">
        <f t="shared" ref="P234:P238" si="78">K234*P$6</f>
        <v>0</v>
      </c>
      <c r="Q234" s="122">
        <f t="shared" si="70"/>
        <v>0</v>
      </c>
      <c r="R234" s="122"/>
      <c r="S234" s="125">
        <f t="shared" si="71"/>
        <v>1.8999999992956873E-3</v>
      </c>
      <c r="T234" s="127" t="str">
        <f t="shared" si="69"/>
        <v>№210а сбыт</v>
      </c>
    </row>
    <row r="235" spans="1:21" x14ac:dyDescent="0.25">
      <c r="A235" s="111"/>
      <c r="B235" s="8" t="s">
        <v>247</v>
      </c>
      <c r="C235" s="27">
        <v>7260.92</v>
      </c>
      <c r="D235" s="27">
        <v>3611.3</v>
      </c>
      <c r="E235" s="27">
        <v>10872.22</v>
      </c>
      <c r="F235" s="27" t="s">
        <v>247</v>
      </c>
      <c r="G235" s="27">
        <v>7342.01</v>
      </c>
      <c r="H235" s="27">
        <v>3637.5</v>
      </c>
      <c r="I235" s="27">
        <v>10979.52</v>
      </c>
      <c r="J235" s="26">
        <f t="shared" ref="J235:L238" si="79">G235-C235</f>
        <v>81.090000000000146</v>
      </c>
      <c r="K235" s="26">
        <f t="shared" si="79"/>
        <v>26.199999999999818</v>
      </c>
      <c r="L235" s="26">
        <f t="shared" si="79"/>
        <v>107.30000000000109</v>
      </c>
      <c r="M235" s="120">
        <v>-1903.8807000000031</v>
      </c>
      <c r="N235" s="28"/>
      <c r="O235" s="26">
        <f>J235*O$6</f>
        <v>575.73900000000106</v>
      </c>
      <c r="P235" s="4">
        <f t="shared" si="78"/>
        <v>73.883999999999489</v>
      </c>
      <c r="Q235" s="8">
        <f t="shared" si="70"/>
        <v>649.6230000000005</v>
      </c>
      <c r="R235" s="8"/>
      <c r="S235" s="39">
        <f t="shared" si="71"/>
        <v>-2553.5037000000038</v>
      </c>
      <c r="T235" s="4" t="str">
        <f t="shared" si="69"/>
        <v xml:space="preserve">№211 </v>
      </c>
    </row>
    <row r="236" spans="1:21" x14ac:dyDescent="0.25">
      <c r="A236" s="111"/>
      <c r="B236" s="25" t="s">
        <v>248</v>
      </c>
      <c r="C236" s="27">
        <v>8159.99</v>
      </c>
      <c r="D236" s="27">
        <v>3539.12</v>
      </c>
      <c r="E236" s="27">
        <v>11699.12</v>
      </c>
      <c r="F236" s="27" t="s">
        <v>539</v>
      </c>
      <c r="G236" s="27">
        <v>8181.91</v>
      </c>
      <c r="H236" s="27">
        <v>3540.15</v>
      </c>
      <c r="I236" s="27">
        <v>11722.06</v>
      </c>
      <c r="J236" s="26">
        <f t="shared" si="79"/>
        <v>21.920000000000073</v>
      </c>
      <c r="K236" s="26">
        <f t="shared" si="79"/>
        <v>1.0300000000002001</v>
      </c>
      <c r="L236" s="26">
        <f t="shared" si="79"/>
        <v>22.93999999999869</v>
      </c>
      <c r="M236" s="120">
        <v>-1743.4528999999984</v>
      </c>
      <c r="N236" s="28"/>
      <c r="O236" s="28">
        <f>J236*O$6</f>
        <v>155.63200000000052</v>
      </c>
      <c r="P236" s="29">
        <f t="shared" si="78"/>
        <v>2.9046000000005643</v>
      </c>
      <c r="Q236" s="25">
        <f t="shared" si="70"/>
        <v>158.53660000000107</v>
      </c>
      <c r="R236" s="25"/>
      <c r="S236" s="41">
        <f t="shared" si="71"/>
        <v>-1901.9894999999995</v>
      </c>
      <c r="T236" s="29" t="str">
        <f t="shared" si="69"/>
        <v xml:space="preserve">№212 </v>
      </c>
    </row>
    <row r="237" spans="1:21" x14ac:dyDescent="0.25">
      <c r="A237" s="111"/>
      <c r="B237" s="8" t="s">
        <v>249</v>
      </c>
      <c r="C237" s="27">
        <v>1351.76</v>
      </c>
      <c r="D237" s="27">
        <v>985.38</v>
      </c>
      <c r="E237" s="27">
        <v>2337.16</v>
      </c>
      <c r="F237" s="27" t="s">
        <v>540</v>
      </c>
      <c r="G237" s="27">
        <v>1353.27</v>
      </c>
      <c r="H237" s="27">
        <v>985.38</v>
      </c>
      <c r="I237" s="27">
        <v>2338.66</v>
      </c>
      <c r="J237" s="26">
        <f t="shared" si="79"/>
        <v>1.5099999999999909</v>
      </c>
      <c r="K237" s="26">
        <f t="shared" si="79"/>
        <v>0</v>
      </c>
      <c r="L237" s="26">
        <f t="shared" si="79"/>
        <v>1.5</v>
      </c>
      <c r="M237" s="120">
        <v>-32.338400000002665</v>
      </c>
      <c r="N237" s="28"/>
      <c r="O237" s="30">
        <f>J237*O$6</f>
        <v>10.720999999999934</v>
      </c>
      <c r="P237" s="4">
        <f t="shared" si="78"/>
        <v>0</v>
      </c>
      <c r="Q237" s="8">
        <f t="shared" si="70"/>
        <v>10.720999999999934</v>
      </c>
      <c r="R237" s="8"/>
      <c r="S237" s="39">
        <f t="shared" si="71"/>
        <v>-43.059400000002597</v>
      </c>
      <c r="T237" s="4" t="str">
        <f t="shared" si="69"/>
        <v xml:space="preserve">№213 </v>
      </c>
    </row>
    <row r="238" spans="1:21" ht="28.5" customHeight="1" x14ac:dyDescent="0.25">
      <c r="A238" s="111"/>
      <c r="B238" s="25" t="s">
        <v>250</v>
      </c>
      <c r="C238" s="27">
        <v>25029.19</v>
      </c>
      <c r="D238" s="27">
        <v>12139.84</v>
      </c>
      <c r="E238" s="27">
        <v>37169.03</v>
      </c>
      <c r="F238" s="27" t="s">
        <v>250</v>
      </c>
      <c r="G238" s="27">
        <v>25233.62</v>
      </c>
      <c r="H238" s="27">
        <v>12264.23</v>
      </c>
      <c r="I238" s="27">
        <v>37497.86</v>
      </c>
      <c r="J238" s="26">
        <f t="shared" si="79"/>
        <v>204.43000000000029</v>
      </c>
      <c r="K238" s="26">
        <f t="shared" si="79"/>
        <v>124.38999999999942</v>
      </c>
      <c r="L238" s="26">
        <f t="shared" si="79"/>
        <v>328.83000000000175</v>
      </c>
      <c r="M238" s="120">
        <v>-3813.351999999988</v>
      </c>
      <c r="N238" s="28">
        <v>5000</v>
      </c>
      <c r="O238" s="28">
        <f>J238*O$6</f>
        <v>1451.453000000002</v>
      </c>
      <c r="P238" s="29">
        <f t="shared" si="78"/>
        <v>350.77979999999832</v>
      </c>
      <c r="Q238" s="25">
        <f>SUM(O238:P238)</f>
        <v>1802.2328000000002</v>
      </c>
      <c r="R238" s="25"/>
      <c r="S238" s="41">
        <f>M238-Q238+N238+R238</f>
        <v>-615.58479999998781</v>
      </c>
      <c r="T238" s="29" t="str">
        <f t="shared" si="69"/>
        <v xml:space="preserve">№214 </v>
      </c>
    </row>
    <row r="239" spans="1:21" ht="15.75" customHeight="1" x14ac:dyDescent="0.25">
      <c r="A239" s="111"/>
      <c r="B239" s="25"/>
      <c r="C239" s="27"/>
      <c r="D239" s="27"/>
      <c r="E239" s="27"/>
      <c r="F239" s="27" t="s">
        <v>541</v>
      </c>
      <c r="G239" s="27">
        <v>32840.14</v>
      </c>
      <c r="H239" s="27">
        <v>13998.32</v>
      </c>
      <c r="I239" s="27">
        <v>46839.3</v>
      </c>
      <c r="J239" s="26"/>
      <c r="K239" s="26"/>
      <c r="L239" s="26"/>
      <c r="M239" s="120"/>
      <c r="N239" s="28"/>
      <c r="O239" s="28"/>
      <c r="P239" s="29"/>
      <c r="Q239" s="25"/>
      <c r="R239" s="25"/>
      <c r="S239" s="41"/>
      <c r="T239" s="29"/>
    </row>
    <row r="240" spans="1:21" ht="15.75" x14ac:dyDescent="0.25">
      <c r="A240" s="136" t="s">
        <v>438</v>
      </c>
      <c r="B240" s="8" t="s">
        <v>251</v>
      </c>
      <c r="C240" s="27">
        <v>18159.149999999998</v>
      </c>
      <c r="D240" s="27">
        <v>8578.6999999999971</v>
      </c>
      <c r="E240" s="27">
        <v>26737.849999999995</v>
      </c>
      <c r="F240" s="27"/>
      <c r="G240" s="27"/>
      <c r="H240" s="27"/>
      <c r="I240" s="27"/>
      <c r="J240" s="26"/>
      <c r="K240" s="26"/>
      <c r="L240" s="26"/>
      <c r="M240" s="120">
        <v>-9571.4323999999742</v>
      </c>
      <c r="N240" s="28">
        <v>9571.43</v>
      </c>
      <c r="O240" s="26"/>
      <c r="P240" s="4"/>
      <c r="Q240" s="8"/>
      <c r="R240" s="8"/>
      <c r="S240" s="41">
        <f>M240-Q240+N240+R240</f>
        <v>-2.3999999739316991E-3</v>
      </c>
      <c r="T240" s="4" t="s">
        <v>251</v>
      </c>
      <c r="U240" s="137" t="s">
        <v>439</v>
      </c>
    </row>
    <row r="241" spans="1:20" x14ac:dyDescent="0.25">
      <c r="A241" s="111" t="s">
        <v>321</v>
      </c>
      <c r="B241" s="122" t="s">
        <v>252</v>
      </c>
      <c r="C241" s="128">
        <v>1456.05</v>
      </c>
      <c r="D241" s="128">
        <v>687.79</v>
      </c>
      <c r="E241" s="128">
        <v>2143.85</v>
      </c>
      <c r="F241" s="128"/>
      <c r="G241" s="128"/>
      <c r="H241" s="128"/>
      <c r="I241" s="128"/>
      <c r="J241" s="124"/>
      <c r="K241" s="124"/>
      <c r="L241" s="124"/>
      <c r="M241" s="125">
        <v>1794.353700000001</v>
      </c>
      <c r="N241" s="126"/>
      <c r="O241" s="124"/>
      <c r="P241" s="127"/>
      <c r="Q241" s="122"/>
      <c r="R241" s="122"/>
      <c r="S241" s="125">
        <f t="shared" si="71"/>
        <v>1794.353700000001</v>
      </c>
      <c r="T241" s="127" t="str">
        <f t="shared" si="69"/>
        <v>№216сбыт</v>
      </c>
    </row>
    <row r="242" spans="1:20" x14ac:dyDescent="0.25">
      <c r="A242" s="111" t="s">
        <v>329</v>
      </c>
      <c r="B242" s="122" t="s">
        <v>253</v>
      </c>
      <c r="C242" s="123"/>
      <c r="D242" s="123"/>
      <c r="E242" s="123"/>
      <c r="F242" s="123"/>
      <c r="G242" s="123"/>
      <c r="H242" s="123"/>
      <c r="I242" s="123"/>
      <c r="J242" s="124"/>
      <c r="K242" s="124"/>
      <c r="L242" s="124"/>
      <c r="M242" s="125">
        <v>-2.9000000035921403E-3</v>
      </c>
      <c r="N242" s="126"/>
      <c r="O242" s="126"/>
      <c r="P242" s="127">
        <f t="shared" ref="P242:P256" si="80">K242*P$6</f>
        <v>0</v>
      </c>
      <c r="Q242" s="122">
        <f t="shared" si="70"/>
        <v>0</v>
      </c>
      <c r="R242" s="122"/>
      <c r="S242" s="125">
        <f t="shared" si="71"/>
        <v>-2.9000000035921403E-3</v>
      </c>
      <c r="T242" s="127" t="str">
        <f t="shared" si="69"/>
        <v>№217 сбыт</v>
      </c>
    </row>
    <row r="243" spans="1:20" x14ac:dyDescent="0.25">
      <c r="A243" s="111"/>
      <c r="B243" s="25" t="s">
        <v>254</v>
      </c>
      <c r="C243" s="27">
        <v>573.66999999999996</v>
      </c>
      <c r="D243" s="27">
        <v>1808.51</v>
      </c>
      <c r="E243" s="27">
        <v>2382.1999999999998</v>
      </c>
      <c r="F243" s="27"/>
      <c r="G243" s="27"/>
      <c r="H243" s="27"/>
      <c r="I243" s="27"/>
      <c r="J243" s="26"/>
      <c r="K243" s="26"/>
      <c r="L243" s="26"/>
      <c r="M243" s="120">
        <v>827.22420000000034</v>
      </c>
      <c r="N243" s="28"/>
      <c r="O243" s="28"/>
      <c r="P243" s="29"/>
      <c r="Q243" s="25"/>
      <c r="R243" s="25"/>
      <c r="S243" s="41">
        <f>M243-Q243+N243+R243</f>
        <v>827.22420000000034</v>
      </c>
      <c r="T243" s="29" t="str">
        <f t="shared" si="69"/>
        <v xml:space="preserve">№218 </v>
      </c>
    </row>
    <row r="244" spans="1:20" x14ac:dyDescent="0.25">
      <c r="A244" s="111" t="s">
        <v>350</v>
      </c>
      <c r="B244" s="122" t="s">
        <v>255</v>
      </c>
      <c r="C244" s="123"/>
      <c r="D244" s="123"/>
      <c r="E244" s="123"/>
      <c r="F244" s="123"/>
      <c r="G244" s="123"/>
      <c r="H244" s="123"/>
      <c r="I244" s="123"/>
      <c r="J244" s="124"/>
      <c r="K244" s="124"/>
      <c r="L244" s="124"/>
      <c r="M244" s="125">
        <v>-762.72115699999904</v>
      </c>
      <c r="N244" s="126"/>
      <c r="O244" s="126"/>
      <c r="P244" s="127">
        <f t="shared" si="80"/>
        <v>0</v>
      </c>
      <c r="Q244" s="122">
        <f t="shared" si="70"/>
        <v>0</v>
      </c>
      <c r="R244" s="122"/>
      <c r="S244" s="125">
        <f t="shared" si="71"/>
        <v>-762.72115699999904</v>
      </c>
      <c r="T244" s="127" t="str">
        <f t="shared" si="69"/>
        <v>№219 сбыт</v>
      </c>
    </row>
    <row r="245" spans="1:20" x14ac:dyDescent="0.25">
      <c r="A245" s="111"/>
      <c r="B245" s="25" t="s">
        <v>256</v>
      </c>
      <c r="J245" s="26"/>
      <c r="K245" s="26"/>
      <c r="L245" s="26"/>
      <c r="M245" s="120">
        <v>0.38249999999999318</v>
      </c>
      <c r="N245" s="28"/>
      <c r="O245" s="28">
        <f>J245*O$6</f>
        <v>0</v>
      </c>
      <c r="P245" s="29">
        <f t="shared" si="80"/>
        <v>0</v>
      </c>
      <c r="Q245" s="25">
        <f t="shared" si="70"/>
        <v>0</v>
      </c>
      <c r="R245" s="25"/>
      <c r="S245" s="41">
        <f t="shared" si="71"/>
        <v>0.38249999999999318</v>
      </c>
      <c r="T245" s="29" t="str">
        <f t="shared" si="69"/>
        <v xml:space="preserve">№220 </v>
      </c>
    </row>
    <row r="246" spans="1:20" x14ac:dyDescent="0.25">
      <c r="A246" s="111" t="s">
        <v>333</v>
      </c>
      <c r="B246" s="122" t="s">
        <v>393</v>
      </c>
      <c r="C246" s="123"/>
      <c r="D246" s="123"/>
      <c r="E246" s="123"/>
      <c r="F246" s="123"/>
      <c r="G246" s="123"/>
      <c r="H246" s="123"/>
      <c r="I246" s="123"/>
      <c r="J246" s="124"/>
      <c r="K246" s="124"/>
      <c r="L246" s="124"/>
      <c r="M246" s="125">
        <v>5380.6573000000026</v>
      </c>
      <c r="N246" s="126"/>
      <c r="O246" s="126">
        <f>J246*O$6</f>
        <v>0</v>
      </c>
      <c r="P246" s="127">
        <f t="shared" si="80"/>
        <v>0</v>
      </c>
      <c r="Q246" s="122">
        <f t="shared" si="70"/>
        <v>0</v>
      </c>
      <c r="R246" s="122"/>
      <c r="S246" s="125">
        <f t="shared" si="71"/>
        <v>5380.6573000000026</v>
      </c>
      <c r="T246" s="127" t="str">
        <f t="shared" si="69"/>
        <v>№221 сбыт</v>
      </c>
    </row>
    <row r="247" spans="1:20" x14ac:dyDescent="0.25">
      <c r="A247" s="111"/>
      <c r="B247" s="25" t="s">
        <v>258</v>
      </c>
      <c r="F247" t="s">
        <v>542</v>
      </c>
      <c r="G247">
        <v>8619.58</v>
      </c>
      <c r="H247">
        <v>3176.7400000000002</v>
      </c>
      <c r="I247">
        <v>11796.710000000001</v>
      </c>
      <c r="J247" s="26"/>
      <c r="K247" s="26"/>
      <c r="L247" s="26"/>
      <c r="M247" s="120">
        <v>1999.9954999999982</v>
      </c>
      <c r="N247" s="28"/>
      <c r="O247" s="28"/>
      <c r="P247" s="29">
        <f t="shared" si="80"/>
        <v>0</v>
      </c>
      <c r="Q247" s="25">
        <f t="shared" si="70"/>
        <v>0</v>
      </c>
      <c r="R247" s="25"/>
      <c r="S247" s="41">
        <f t="shared" si="71"/>
        <v>1999.9954999999982</v>
      </c>
      <c r="T247" s="29" t="str">
        <f t="shared" si="69"/>
        <v xml:space="preserve">№222 </v>
      </c>
    </row>
    <row r="248" spans="1:20" x14ac:dyDescent="0.25">
      <c r="A248" s="112" t="s">
        <v>328</v>
      </c>
      <c r="B248" s="122" t="s">
        <v>259</v>
      </c>
      <c r="C248" s="123"/>
      <c r="D248" s="123"/>
      <c r="E248" s="123"/>
      <c r="F248" s="123"/>
      <c r="G248" s="123"/>
      <c r="H248" s="123"/>
      <c r="I248" s="123"/>
      <c r="J248" s="124"/>
      <c r="K248" s="124"/>
      <c r="L248" s="124"/>
      <c r="M248" s="125">
        <v>-0.76620000000548316</v>
      </c>
      <c r="N248" s="126"/>
      <c r="O248" s="124"/>
      <c r="P248" s="127">
        <f t="shared" si="80"/>
        <v>0</v>
      </c>
      <c r="Q248" s="122">
        <f t="shared" si="70"/>
        <v>0</v>
      </c>
      <c r="R248" s="122"/>
      <c r="S248" s="125">
        <f t="shared" si="71"/>
        <v>-0.76620000000548316</v>
      </c>
      <c r="T248" s="127" t="str">
        <f t="shared" si="69"/>
        <v>№223 сбыт</v>
      </c>
    </row>
    <row r="249" spans="1:20" x14ac:dyDescent="0.25">
      <c r="A249" s="111" t="s">
        <v>330</v>
      </c>
      <c r="B249" s="132" t="s">
        <v>260</v>
      </c>
      <c r="C249" s="123"/>
      <c r="D249" s="123"/>
      <c r="E249" s="123"/>
      <c r="F249" s="123"/>
      <c r="G249" s="123"/>
      <c r="H249" s="123"/>
      <c r="I249" s="123"/>
      <c r="J249" s="124"/>
      <c r="K249" s="124"/>
      <c r="L249" s="124"/>
      <c r="M249" s="125">
        <v>4.4600000000173168E-2</v>
      </c>
      <c r="N249" s="126"/>
      <c r="O249" s="126">
        <f>J249*O$6</f>
        <v>0</v>
      </c>
      <c r="P249" s="127">
        <f t="shared" si="80"/>
        <v>0</v>
      </c>
      <c r="Q249" s="122">
        <f t="shared" si="70"/>
        <v>0</v>
      </c>
      <c r="R249" s="122"/>
      <c r="S249" s="125">
        <f t="shared" si="71"/>
        <v>4.4600000000173168E-2</v>
      </c>
      <c r="T249" s="127" t="str">
        <f t="shared" si="69"/>
        <v xml:space="preserve">№224 сбыт </v>
      </c>
    </row>
    <row r="250" spans="1:20" x14ac:dyDescent="0.25">
      <c r="A250" s="111"/>
      <c r="B250" s="8" t="s">
        <v>261</v>
      </c>
      <c r="C250" s="27">
        <v>2.37</v>
      </c>
      <c r="D250" s="27">
        <v>0.39</v>
      </c>
      <c r="E250" s="27">
        <v>2.27</v>
      </c>
      <c r="F250" s="27" t="s">
        <v>261</v>
      </c>
      <c r="G250" s="27">
        <v>2.37</v>
      </c>
      <c r="H250" s="27">
        <v>0.39</v>
      </c>
      <c r="I250" s="27">
        <v>2.77</v>
      </c>
      <c r="J250" s="26">
        <f t="shared" ref="J250:L251" si="81">G250-C250</f>
        <v>0</v>
      </c>
      <c r="K250" s="26">
        <f t="shared" si="81"/>
        <v>0</v>
      </c>
      <c r="L250" s="26">
        <f t="shared" si="81"/>
        <v>0.5</v>
      </c>
      <c r="M250" s="120">
        <v>187.74930000000012</v>
      </c>
      <c r="N250" s="28"/>
      <c r="O250" s="30">
        <f>J250*O$6</f>
        <v>0</v>
      </c>
      <c r="P250" s="4">
        <f t="shared" si="80"/>
        <v>0</v>
      </c>
      <c r="Q250" s="8">
        <f t="shared" si="70"/>
        <v>0</v>
      </c>
      <c r="R250" s="8"/>
      <c r="S250" s="39">
        <f t="shared" si="71"/>
        <v>187.74930000000012</v>
      </c>
      <c r="T250" s="4" t="str">
        <f t="shared" si="69"/>
        <v xml:space="preserve">№225 </v>
      </c>
    </row>
    <row r="251" spans="1:20" x14ac:dyDescent="0.25">
      <c r="A251" s="111"/>
      <c r="B251" s="25" t="s">
        <v>262</v>
      </c>
      <c r="C251" s="27">
        <v>13177.89</v>
      </c>
      <c r="D251" s="27">
        <v>8076.75</v>
      </c>
      <c r="E251" s="27">
        <v>21254.65</v>
      </c>
      <c r="F251" s="27" t="s">
        <v>262</v>
      </c>
      <c r="G251" s="27">
        <v>13367.99</v>
      </c>
      <c r="H251" s="27">
        <v>8112</v>
      </c>
      <c r="I251" s="27">
        <v>21480</v>
      </c>
      <c r="J251" s="26">
        <f t="shared" si="81"/>
        <v>190.10000000000036</v>
      </c>
      <c r="K251" s="26">
        <f t="shared" si="81"/>
        <v>35.25</v>
      </c>
      <c r="L251" s="26">
        <f t="shared" si="81"/>
        <v>225.34999999999854</v>
      </c>
      <c r="M251" s="120">
        <v>-3581.0887000000075</v>
      </c>
      <c r="N251" s="28">
        <v>1500</v>
      </c>
      <c r="O251" s="28">
        <f>J251*O$6</f>
        <v>1349.7100000000025</v>
      </c>
      <c r="P251" s="29">
        <f t="shared" si="80"/>
        <v>99.405000000000001</v>
      </c>
      <c r="Q251" s="25">
        <f t="shared" si="70"/>
        <v>1449.1150000000025</v>
      </c>
      <c r="R251" s="25"/>
      <c r="S251" s="41">
        <f>M251-Q251+N251+R251</f>
        <v>-3530.20370000001</v>
      </c>
      <c r="T251" s="29" t="str">
        <f t="shared" si="69"/>
        <v xml:space="preserve">№226 </v>
      </c>
    </row>
    <row r="252" spans="1:20" x14ac:dyDescent="0.25">
      <c r="A252" s="111" t="s">
        <v>322</v>
      </c>
      <c r="B252" s="122" t="s">
        <v>263</v>
      </c>
      <c r="C252" s="123"/>
      <c r="D252" s="123"/>
      <c r="E252" s="123"/>
      <c r="F252" s="123"/>
      <c r="G252" s="123"/>
      <c r="H252" s="123"/>
      <c r="I252" s="123"/>
      <c r="J252" s="124"/>
      <c r="K252" s="124"/>
      <c r="L252" s="124"/>
      <c r="M252" s="125">
        <v>-36.048100000000318</v>
      </c>
      <c r="N252" s="126"/>
      <c r="O252" s="126">
        <f>J252*O$6</f>
        <v>0</v>
      </c>
      <c r="P252" s="127">
        <f t="shared" si="80"/>
        <v>0</v>
      </c>
      <c r="Q252" s="122">
        <f t="shared" si="70"/>
        <v>0</v>
      </c>
      <c r="R252" s="122"/>
      <c r="S252" s="125">
        <f t="shared" si="71"/>
        <v>-36.048100000000318</v>
      </c>
      <c r="T252" s="127" t="str">
        <f t="shared" si="69"/>
        <v>№227 сбыт</v>
      </c>
    </row>
    <row r="253" spans="1:20" x14ac:dyDescent="0.25">
      <c r="A253" s="111" t="s">
        <v>358</v>
      </c>
      <c r="B253" s="122" t="s">
        <v>264</v>
      </c>
      <c r="C253" s="123"/>
      <c r="D253" s="123"/>
      <c r="E253" s="123"/>
      <c r="F253" s="123"/>
      <c r="G253" s="123"/>
      <c r="H253" s="123"/>
      <c r="I253" s="123"/>
      <c r="J253" s="124"/>
      <c r="K253" s="124"/>
      <c r="L253" s="124"/>
      <c r="M253" s="125">
        <v>2025.1588999999972</v>
      </c>
      <c r="N253" s="126"/>
      <c r="O253" s="126"/>
      <c r="P253" s="127">
        <f t="shared" si="80"/>
        <v>0</v>
      </c>
      <c r="Q253" s="122">
        <f t="shared" si="70"/>
        <v>0</v>
      </c>
      <c r="R253" s="122"/>
      <c r="S253" s="125">
        <f t="shared" si="71"/>
        <v>2025.1588999999972</v>
      </c>
      <c r="T253" s="127" t="str">
        <f t="shared" si="69"/>
        <v>№228 сбыт</v>
      </c>
    </row>
    <row r="254" spans="1:20" x14ac:dyDescent="0.25">
      <c r="A254" s="111"/>
      <c r="B254" s="8" t="s">
        <v>265</v>
      </c>
      <c r="C254" s="27">
        <v>159.41999999999999</v>
      </c>
      <c r="D254" s="27">
        <v>86.8</v>
      </c>
      <c r="E254" s="27">
        <v>246.23</v>
      </c>
      <c r="F254" s="27" t="s">
        <v>265</v>
      </c>
      <c r="G254" s="27">
        <v>159.46</v>
      </c>
      <c r="H254" s="27">
        <v>86.86</v>
      </c>
      <c r="I254" s="27">
        <v>246.32</v>
      </c>
      <c r="J254" s="26">
        <f t="shared" ref="J254:L255" si="82">G254-C254</f>
        <v>4.0000000000020464E-2</v>
      </c>
      <c r="K254" s="26">
        <f t="shared" si="82"/>
        <v>6.0000000000002274E-2</v>
      </c>
      <c r="L254" s="26">
        <f t="shared" si="82"/>
        <v>9.0000000000003411E-2</v>
      </c>
      <c r="M254" s="120">
        <v>132.25240000000022</v>
      </c>
      <c r="N254" s="28"/>
      <c r="O254" s="30">
        <f>J254*O$6</f>
        <v>0.2840000000001453</v>
      </c>
      <c r="P254" s="4">
        <f t="shared" si="80"/>
        <v>0.1692000000000064</v>
      </c>
      <c r="Q254" s="8">
        <f t="shared" si="70"/>
        <v>0.4532000000001517</v>
      </c>
      <c r="R254" s="8"/>
      <c r="S254" s="39">
        <f t="shared" si="71"/>
        <v>131.79920000000007</v>
      </c>
      <c r="T254" s="4" t="str">
        <f t="shared" si="69"/>
        <v xml:space="preserve">№229 </v>
      </c>
    </row>
    <row r="255" spans="1:20" x14ac:dyDescent="0.25">
      <c r="A255" s="114" t="s">
        <v>444</v>
      </c>
      <c r="B255" s="122" t="s">
        <v>266</v>
      </c>
      <c r="C255" s="128">
        <v>71.17</v>
      </c>
      <c r="D255" s="128">
        <v>8.51</v>
      </c>
      <c r="E255" s="128">
        <v>79.69</v>
      </c>
      <c r="F255" s="128" t="s">
        <v>266</v>
      </c>
      <c r="G255" s="128">
        <v>71.17</v>
      </c>
      <c r="H255" s="128">
        <v>8.51</v>
      </c>
      <c r="I255" s="128">
        <v>79.69</v>
      </c>
      <c r="J255" s="124">
        <f t="shared" si="82"/>
        <v>0</v>
      </c>
      <c r="K255" s="124">
        <f t="shared" si="82"/>
        <v>0</v>
      </c>
      <c r="L255" s="124">
        <f t="shared" si="82"/>
        <v>0</v>
      </c>
      <c r="M255" s="125">
        <v>-187.16830000000004</v>
      </c>
      <c r="N255" s="126"/>
      <c r="O255" s="126">
        <f>J255*O$6</f>
        <v>0</v>
      </c>
      <c r="P255" s="127">
        <f t="shared" si="80"/>
        <v>0</v>
      </c>
      <c r="Q255" s="122">
        <f t="shared" si="70"/>
        <v>0</v>
      </c>
      <c r="R255" s="122"/>
      <c r="S255" s="125">
        <f t="shared" si="71"/>
        <v>-187.16830000000004</v>
      </c>
      <c r="T255" s="127" t="str">
        <f t="shared" si="69"/>
        <v xml:space="preserve">№229а </v>
      </c>
    </row>
    <row r="256" spans="1:20" x14ac:dyDescent="0.25">
      <c r="A256" s="111" t="s">
        <v>353</v>
      </c>
      <c r="B256" s="122" t="s">
        <v>392</v>
      </c>
      <c r="C256" s="123"/>
      <c r="D256" s="123"/>
      <c r="E256" s="123"/>
      <c r="F256" s="123"/>
      <c r="G256" s="123"/>
      <c r="H256" s="123"/>
      <c r="I256" s="123"/>
      <c r="J256" s="124"/>
      <c r="K256" s="124"/>
      <c r="L256" s="124"/>
      <c r="M256" s="125">
        <v>416.46080000000353</v>
      </c>
      <c r="N256" s="126"/>
      <c r="O256" s="124">
        <f>J256*O$6</f>
        <v>0</v>
      </c>
      <c r="P256" s="127">
        <f t="shared" si="80"/>
        <v>0</v>
      </c>
      <c r="Q256" s="122">
        <f t="shared" si="70"/>
        <v>0</v>
      </c>
      <c r="R256" s="122"/>
      <c r="S256" s="125">
        <f t="shared" si="71"/>
        <v>416.46080000000353</v>
      </c>
      <c r="T256" s="127" t="str">
        <f t="shared" si="69"/>
        <v>№230 сбыт</v>
      </c>
    </row>
    <row r="257" spans="1:21" x14ac:dyDescent="0.25">
      <c r="A257" s="111" t="s">
        <v>337</v>
      </c>
      <c r="B257" s="122" t="s">
        <v>268</v>
      </c>
      <c r="C257" s="123"/>
      <c r="D257" s="123"/>
      <c r="E257" s="123"/>
      <c r="F257" s="123"/>
      <c r="G257" s="123"/>
      <c r="H257" s="123"/>
      <c r="I257" s="123"/>
      <c r="J257" s="124"/>
      <c r="K257" s="124"/>
      <c r="L257" s="124"/>
      <c r="M257" s="125">
        <v>5.2889999997432824E-2</v>
      </c>
      <c r="N257" s="126"/>
      <c r="O257" s="126"/>
      <c r="P257" s="127"/>
      <c r="Q257" s="122"/>
      <c r="R257" s="122"/>
      <c r="S257" s="125">
        <f t="shared" si="71"/>
        <v>5.2889999997432824E-2</v>
      </c>
      <c r="T257" s="127" t="str">
        <f t="shared" si="69"/>
        <v>№231 сбыт</v>
      </c>
    </row>
    <row r="258" spans="1:21" x14ac:dyDescent="0.25">
      <c r="A258" s="111" t="s">
        <v>423</v>
      </c>
      <c r="B258" s="122" t="s">
        <v>425</v>
      </c>
      <c r="C258" s="123"/>
      <c r="D258" s="123"/>
      <c r="E258" s="123"/>
      <c r="F258" s="123"/>
      <c r="G258" s="123"/>
      <c r="H258" s="123"/>
      <c r="I258" s="123"/>
      <c r="J258" s="124"/>
      <c r="K258" s="124"/>
      <c r="L258" s="124"/>
      <c r="M258" s="125">
        <v>62.33810000000085</v>
      </c>
      <c r="N258" s="126"/>
      <c r="O258" s="126">
        <f t="shared" ref="O258:O267" si="83">J258*O$6</f>
        <v>0</v>
      </c>
      <c r="P258" s="127">
        <f t="shared" ref="P258:P267" si="84">K258*P$6</f>
        <v>0</v>
      </c>
      <c r="Q258" s="122">
        <f t="shared" si="70"/>
        <v>0</v>
      </c>
      <c r="R258" s="122"/>
      <c r="S258" s="125">
        <f t="shared" si="71"/>
        <v>62.33810000000085</v>
      </c>
      <c r="T258" s="127" t="str">
        <f t="shared" si="69"/>
        <v>№232 сбыт</v>
      </c>
    </row>
    <row r="259" spans="1:21" x14ac:dyDescent="0.25">
      <c r="A259" s="111"/>
      <c r="B259" s="25" t="s">
        <v>270</v>
      </c>
      <c r="C259" s="27">
        <v>67646.87</v>
      </c>
      <c r="D259" s="27">
        <v>33965.879999999997</v>
      </c>
      <c r="E259" s="27">
        <v>101612.75</v>
      </c>
      <c r="F259" s="27" t="s">
        <v>270</v>
      </c>
      <c r="G259" s="27">
        <v>67979.95</v>
      </c>
      <c r="H259" s="27">
        <v>34165.99</v>
      </c>
      <c r="I259" s="27">
        <v>102145.95</v>
      </c>
      <c r="J259" s="26">
        <f t="shared" ref="J259:L264" si="85">G259-C259</f>
        <v>333.08000000000175</v>
      </c>
      <c r="K259" s="26">
        <f t="shared" si="85"/>
        <v>200.11000000000058</v>
      </c>
      <c r="L259" s="26">
        <f t="shared" si="85"/>
        <v>533.19999999999709</v>
      </c>
      <c r="M259" s="120">
        <v>-13418.290899999933</v>
      </c>
      <c r="N259" s="28"/>
      <c r="O259" s="28">
        <f t="shared" si="83"/>
        <v>2364.8680000000122</v>
      </c>
      <c r="P259" s="29">
        <f t="shared" si="84"/>
        <v>564.3102000000016</v>
      </c>
      <c r="Q259" s="25">
        <f t="shared" si="70"/>
        <v>2929.1782000000139</v>
      </c>
      <c r="R259" s="25"/>
      <c r="S259" s="41">
        <f t="shared" si="71"/>
        <v>-16347.469099999948</v>
      </c>
      <c r="T259" s="29" t="str">
        <f t="shared" si="69"/>
        <v xml:space="preserve">№233 </v>
      </c>
    </row>
    <row r="260" spans="1:21" x14ac:dyDescent="0.25">
      <c r="A260" s="111"/>
      <c r="B260" s="8" t="s">
        <v>271</v>
      </c>
      <c r="C260" s="27">
        <v>1067.07</v>
      </c>
      <c r="D260" s="27">
        <v>329.84</v>
      </c>
      <c r="E260" s="27">
        <v>1396.93</v>
      </c>
      <c r="F260" s="27" t="s">
        <v>271</v>
      </c>
      <c r="G260" s="27">
        <v>1068.33</v>
      </c>
      <c r="H260" s="27">
        <v>329.86</v>
      </c>
      <c r="I260" s="27">
        <v>1398.21</v>
      </c>
      <c r="J260" s="26">
        <f t="shared" si="85"/>
        <v>1.2599999999999909</v>
      </c>
      <c r="K260" s="26">
        <f t="shared" si="85"/>
        <v>2.0000000000038654E-2</v>
      </c>
      <c r="L260" s="26">
        <f t="shared" si="85"/>
        <v>1.2799999999999727</v>
      </c>
      <c r="M260" s="120">
        <v>-50.809399999999144</v>
      </c>
      <c r="N260" s="28">
        <v>55</v>
      </c>
      <c r="O260" s="30">
        <f>J260*O$6</f>
        <v>8.9459999999999358</v>
      </c>
      <c r="P260" s="4">
        <f>K260*P$6</f>
        <v>5.6400000000109002E-2</v>
      </c>
      <c r="Q260" s="8">
        <f>SUM(O260:P260)</f>
        <v>9.0024000000000441</v>
      </c>
      <c r="R260" s="8"/>
      <c r="S260" s="39">
        <f>M260-Q260+N260+R260</f>
        <v>-4.8117999999991881</v>
      </c>
      <c r="T260" s="4" t="str">
        <f t="shared" si="69"/>
        <v xml:space="preserve">№234 </v>
      </c>
    </row>
    <row r="261" spans="1:21" x14ac:dyDescent="0.25">
      <c r="A261" s="111"/>
      <c r="B261" s="113" t="s">
        <v>272</v>
      </c>
      <c r="C261" s="27">
        <v>17026.38</v>
      </c>
      <c r="D261" s="27">
        <v>7880.31</v>
      </c>
      <c r="E261" s="27">
        <v>24906.690000000002</v>
      </c>
      <c r="F261" s="27" t="s">
        <v>543</v>
      </c>
      <c r="G261" s="27">
        <v>17067.73</v>
      </c>
      <c r="H261" s="27">
        <v>7888.9400000000005</v>
      </c>
      <c r="I261" s="27">
        <v>24956.68</v>
      </c>
      <c r="J261" s="26">
        <f>G261-C261</f>
        <v>41.349999999998545</v>
      </c>
      <c r="K261" s="26">
        <f>H261-D261</f>
        <v>8.6300000000001091</v>
      </c>
      <c r="L261" s="26">
        <f>I261-E261</f>
        <v>49.989999999997963</v>
      </c>
      <c r="M261" s="120">
        <v>-9382.6621000000086</v>
      </c>
      <c r="N261" s="28"/>
      <c r="O261" s="28">
        <f>J261*O$6</f>
        <v>293.58499999998963</v>
      </c>
      <c r="P261" s="29">
        <f>K261*P$6</f>
        <v>24.336600000000306</v>
      </c>
      <c r="Q261" s="25">
        <f>SUM(O261:P261)</f>
        <v>317.92159999998995</v>
      </c>
      <c r="R261" s="25"/>
      <c r="S261" s="41">
        <f>M261-Q261+N261+R261</f>
        <v>-9700.5836999999992</v>
      </c>
      <c r="T261" s="29" t="str">
        <f t="shared" si="69"/>
        <v xml:space="preserve">№235 </v>
      </c>
      <c r="U261" t="s">
        <v>441</v>
      </c>
    </row>
    <row r="262" spans="1:21" x14ac:dyDescent="0.25">
      <c r="A262" s="111"/>
      <c r="B262" s="8" t="s">
        <v>273</v>
      </c>
      <c r="C262" s="27">
        <v>3796.93</v>
      </c>
      <c r="D262" s="27">
        <v>2170.2199999999998</v>
      </c>
      <c r="E262" s="27">
        <v>5967.16</v>
      </c>
      <c r="F262" s="27" t="s">
        <v>273</v>
      </c>
      <c r="G262" s="27">
        <v>3838.2200000000003</v>
      </c>
      <c r="H262" s="27">
        <v>2215.0100000000002</v>
      </c>
      <c r="I262" s="27">
        <v>6053.2300000000005</v>
      </c>
      <c r="J262" s="26">
        <f t="shared" si="85"/>
        <v>41.290000000000418</v>
      </c>
      <c r="K262" s="26">
        <f t="shared" si="85"/>
        <v>44.790000000000418</v>
      </c>
      <c r="L262" s="26">
        <f t="shared" si="85"/>
        <v>86.070000000000618</v>
      </c>
      <c r="M262" s="120">
        <v>-1121.2401999999979</v>
      </c>
      <c r="N262" s="28">
        <v>1130</v>
      </c>
      <c r="O262" s="30">
        <f t="shared" si="83"/>
        <v>293.15900000000295</v>
      </c>
      <c r="P262" s="4">
        <f t="shared" si="84"/>
        <v>126.30780000000117</v>
      </c>
      <c r="Q262" s="8">
        <f t="shared" si="70"/>
        <v>419.46680000000413</v>
      </c>
      <c r="R262" s="8"/>
      <c r="S262" s="39">
        <f>M262-Q262+N262+R262</f>
        <v>-410.70700000000215</v>
      </c>
      <c r="T262" s="4" t="str">
        <f t="shared" si="69"/>
        <v xml:space="preserve">№236 </v>
      </c>
    </row>
    <row r="263" spans="1:21" x14ac:dyDescent="0.25">
      <c r="A263" s="111"/>
      <c r="B263" s="25" t="s">
        <v>274</v>
      </c>
      <c r="C263" s="27">
        <v>2876.62</v>
      </c>
      <c r="D263" s="27">
        <v>740.89</v>
      </c>
      <c r="E263" s="27">
        <v>3617.52</v>
      </c>
      <c r="F263" s="27"/>
      <c r="G263" s="27"/>
      <c r="H263" s="27"/>
      <c r="I263" s="27"/>
      <c r="J263" s="26"/>
      <c r="K263" s="26"/>
      <c r="L263" s="26"/>
      <c r="M263" s="120">
        <v>595.49340000000154</v>
      </c>
      <c r="N263" s="28"/>
      <c r="O263" s="28"/>
      <c r="P263" s="29"/>
      <c r="Q263" s="25"/>
      <c r="R263" s="25"/>
      <c r="S263" s="41">
        <f>M263-Q263+N263+R263</f>
        <v>595.49340000000154</v>
      </c>
      <c r="T263" s="29" t="str">
        <f t="shared" si="69"/>
        <v xml:space="preserve">№237 </v>
      </c>
    </row>
    <row r="264" spans="1:21" x14ac:dyDescent="0.25">
      <c r="A264" s="111"/>
      <c r="B264" s="8" t="s">
        <v>275</v>
      </c>
      <c r="C264" s="27">
        <v>1152.1300000000001</v>
      </c>
      <c r="D264" s="27">
        <v>609.25</v>
      </c>
      <c r="E264" s="27">
        <v>1761.39</v>
      </c>
      <c r="F264" s="27" t="s">
        <v>275</v>
      </c>
      <c r="G264" s="27">
        <v>1152.1300000000001</v>
      </c>
      <c r="H264" s="27">
        <v>609.25</v>
      </c>
      <c r="I264" s="27">
        <v>1761.39</v>
      </c>
      <c r="J264" s="26">
        <f t="shared" si="85"/>
        <v>0</v>
      </c>
      <c r="K264" s="26">
        <f t="shared" si="85"/>
        <v>0</v>
      </c>
      <c r="L264" s="26">
        <f t="shared" si="85"/>
        <v>0</v>
      </c>
      <c r="M264" s="120">
        <v>158.86939999999524</v>
      </c>
      <c r="N264" s="28"/>
      <c r="O264" s="26">
        <f t="shared" si="83"/>
        <v>0</v>
      </c>
      <c r="P264" s="4">
        <f t="shared" si="84"/>
        <v>0</v>
      </c>
      <c r="Q264" s="8">
        <f t="shared" si="70"/>
        <v>0</v>
      </c>
      <c r="R264" s="8"/>
      <c r="S264" s="39">
        <f t="shared" si="71"/>
        <v>158.86939999999524</v>
      </c>
      <c r="T264" s="4" t="str">
        <f t="shared" si="69"/>
        <v xml:space="preserve">№238 </v>
      </c>
    </row>
    <row r="265" spans="1:21" x14ac:dyDescent="0.25">
      <c r="A265" s="111" t="s">
        <v>341</v>
      </c>
      <c r="B265" s="122" t="s">
        <v>390</v>
      </c>
      <c r="C265" s="123"/>
      <c r="D265" s="123"/>
      <c r="E265" s="123"/>
      <c r="F265" s="123"/>
      <c r="G265" s="123"/>
      <c r="H265" s="123"/>
      <c r="I265" s="123"/>
      <c r="J265" s="124"/>
      <c r="K265" s="124"/>
      <c r="L265" s="124"/>
      <c r="M265" s="125">
        <v>363.46130000000085</v>
      </c>
      <c r="N265" s="126"/>
      <c r="O265" s="126">
        <f t="shared" si="83"/>
        <v>0</v>
      </c>
      <c r="P265" s="127">
        <f t="shared" si="84"/>
        <v>0</v>
      </c>
      <c r="Q265" s="122">
        <f t="shared" si="70"/>
        <v>0</v>
      </c>
      <c r="R265" s="122"/>
      <c r="S265" s="125">
        <f t="shared" si="71"/>
        <v>363.46130000000085</v>
      </c>
      <c r="T265" s="127" t="str">
        <f t="shared" si="69"/>
        <v>№239 сбыт</v>
      </c>
    </row>
    <row r="266" spans="1:21" x14ac:dyDescent="0.25">
      <c r="A266" s="111" t="s">
        <v>335</v>
      </c>
      <c r="B266" s="122" t="s">
        <v>389</v>
      </c>
      <c r="C266" s="123"/>
      <c r="D266" s="123"/>
      <c r="E266" s="123"/>
      <c r="F266" s="123"/>
      <c r="G266" s="123"/>
      <c r="H266" s="123"/>
      <c r="I266" s="123"/>
      <c r="J266" s="124"/>
      <c r="K266" s="124"/>
      <c r="L266" s="124"/>
      <c r="M266" s="125">
        <v>-4.0999999987434421E-3</v>
      </c>
      <c r="N266" s="126"/>
      <c r="O266" s="126">
        <f t="shared" si="83"/>
        <v>0</v>
      </c>
      <c r="P266" s="127">
        <f t="shared" si="84"/>
        <v>0</v>
      </c>
      <c r="Q266" s="122">
        <f t="shared" si="70"/>
        <v>0</v>
      </c>
      <c r="R266" s="122"/>
      <c r="S266" s="125">
        <f t="shared" si="71"/>
        <v>-4.0999999987434421E-3</v>
      </c>
      <c r="T266" s="127" t="str">
        <f t="shared" si="69"/>
        <v>№240 сбыт</v>
      </c>
    </row>
    <row r="267" spans="1:21" x14ac:dyDescent="0.25">
      <c r="A267" s="111" t="s">
        <v>340</v>
      </c>
      <c r="B267" s="122" t="s">
        <v>388</v>
      </c>
      <c r="C267" s="123"/>
      <c r="D267" s="123"/>
      <c r="E267" s="123"/>
      <c r="F267" s="123"/>
      <c r="G267" s="123"/>
      <c r="H267" s="123"/>
      <c r="I267" s="123"/>
      <c r="J267" s="124"/>
      <c r="K267" s="124"/>
      <c r="L267" s="124"/>
      <c r="M267" s="125">
        <v>-4.9000000009300493E-3</v>
      </c>
      <c r="N267" s="126"/>
      <c r="O267" s="126">
        <f t="shared" si="83"/>
        <v>0</v>
      </c>
      <c r="P267" s="127">
        <f t="shared" si="84"/>
        <v>0</v>
      </c>
      <c r="Q267" s="122">
        <f t="shared" si="70"/>
        <v>0</v>
      </c>
      <c r="R267" s="122"/>
      <c r="S267" s="125">
        <f t="shared" si="71"/>
        <v>-4.9000000009300493E-3</v>
      </c>
      <c r="T267" s="127" t="str">
        <f t="shared" ref="T267:T276" si="86">B267</f>
        <v>№241 сбыт</v>
      </c>
    </row>
    <row r="268" spans="1:21" x14ac:dyDescent="0.25">
      <c r="A268" s="111" t="s">
        <v>317</v>
      </c>
      <c r="B268" s="122" t="s">
        <v>279</v>
      </c>
      <c r="C268" s="123"/>
      <c r="D268" s="123"/>
      <c r="E268" s="123"/>
      <c r="F268" s="123"/>
      <c r="G268" s="123"/>
      <c r="H268" s="123"/>
      <c r="I268" s="123"/>
      <c r="J268" s="124"/>
      <c r="K268" s="124"/>
      <c r="L268" s="124"/>
      <c r="M268" s="125">
        <v>871.76609999999823</v>
      </c>
      <c r="N268" s="126"/>
      <c r="O268" s="126"/>
      <c r="P268" s="127">
        <f t="shared" ref="P268:P274" si="87">K268*P$6</f>
        <v>0</v>
      </c>
      <c r="Q268" s="122">
        <f t="shared" si="70"/>
        <v>0</v>
      </c>
      <c r="R268" s="122"/>
      <c r="S268" s="125">
        <f t="shared" si="71"/>
        <v>871.76609999999823</v>
      </c>
      <c r="T268" s="127" t="str">
        <f t="shared" si="86"/>
        <v>№242 сбыт</v>
      </c>
    </row>
    <row r="269" spans="1:21" x14ac:dyDescent="0.25">
      <c r="A269" s="114" t="s">
        <v>387</v>
      </c>
      <c r="B269" s="25" t="s">
        <v>280</v>
      </c>
      <c r="J269" s="26"/>
      <c r="K269" s="26"/>
      <c r="L269" s="26"/>
      <c r="M269" s="120">
        <v>1.8999999996935912E-3</v>
      </c>
      <c r="N269" s="28"/>
      <c r="O269" s="28"/>
      <c r="P269" s="29">
        <f t="shared" si="87"/>
        <v>0</v>
      </c>
      <c r="Q269" s="25">
        <f t="shared" si="70"/>
        <v>0</v>
      </c>
      <c r="R269" s="25"/>
      <c r="S269" s="41">
        <f t="shared" si="71"/>
        <v>1.8999999996935912E-3</v>
      </c>
      <c r="T269" s="29" t="str">
        <f t="shared" si="86"/>
        <v>№243\1</v>
      </c>
    </row>
    <row r="270" spans="1:21" x14ac:dyDescent="0.25">
      <c r="A270" s="111"/>
      <c r="B270" s="8" t="s">
        <v>281</v>
      </c>
      <c r="C270" s="27">
        <v>5310.76</v>
      </c>
      <c r="D270" s="27">
        <v>1217.57</v>
      </c>
      <c r="E270" s="27">
        <v>6528.34</v>
      </c>
      <c r="F270" s="27"/>
      <c r="G270" s="27"/>
      <c r="H270" s="27"/>
      <c r="I270" s="27"/>
      <c r="J270" s="26"/>
      <c r="K270" s="26"/>
      <c r="L270" s="26"/>
      <c r="M270" s="120">
        <v>-4.9000000023440293E-3</v>
      </c>
      <c r="N270" s="28"/>
      <c r="O270" s="30"/>
      <c r="P270" s="4"/>
      <c r="Q270" s="8"/>
      <c r="R270" s="8"/>
      <c r="S270" s="39">
        <f>M270-Q270+N270+R270</f>
        <v>-4.9000000023440293E-3</v>
      </c>
      <c r="T270" s="4" t="str">
        <f t="shared" si="86"/>
        <v xml:space="preserve">№243\2 </v>
      </c>
    </row>
    <row r="271" spans="1:21" x14ac:dyDescent="0.25">
      <c r="A271" s="111"/>
      <c r="B271" s="25" t="s">
        <v>282</v>
      </c>
      <c r="C271" s="27">
        <v>17507.14</v>
      </c>
      <c r="D271" s="27">
        <v>7902.47</v>
      </c>
      <c r="E271" s="27">
        <v>25409.62</v>
      </c>
      <c r="F271" s="27" t="s">
        <v>544</v>
      </c>
      <c r="G271" s="27">
        <v>17539.36</v>
      </c>
      <c r="H271" s="27">
        <v>7912.03</v>
      </c>
      <c r="I271" s="27">
        <v>25451.4</v>
      </c>
      <c r="J271" s="26">
        <f t="shared" ref="J270:L273" si="88">G271-C271</f>
        <v>32.220000000001164</v>
      </c>
      <c r="K271" s="26">
        <f t="shared" si="88"/>
        <v>9.5599999999994907</v>
      </c>
      <c r="L271" s="26">
        <f t="shared" si="88"/>
        <v>41.780000000002474</v>
      </c>
      <c r="M271" s="120">
        <v>-3385.2564999999931</v>
      </c>
      <c r="N271" s="28"/>
      <c r="O271" s="28">
        <f>J271*O$6</f>
        <v>228.76200000000824</v>
      </c>
      <c r="P271" s="29">
        <f t="shared" si="87"/>
        <v>26.959199999998564</v>
      </c>
      <c r="Q271" s="25">
        <f t="shared" ref="Q270:Q278" si="89">SUM(O271:P271)</f>
        <v>255.7212000000068</v>
      </c>
      <c r="R271" s="25"/>
      <c r="S271" s="41">
        <f t="shared" ref="S270:S279" si="90">M271-Q271+N271+R271</f>
        <v>-3640.9776999999999</v>
      </c>
      <c r="T271" s="29" t="str">
        <f t="shared" si="86"/>
        <v xml:space="preserve">№244 </v>
      </c>
    </row>
    <row r="272" spans="1:21" x14ac:dyDescent="0.25">
      <c r="A272" s="111"/>
      <c r="B272" s="8" t="s">
        <v>283</v>
      </c>
      <c r="C272" s="27">
        <v>11506.68</v>
      </c>
      <c r="D272" s="27">
        <v>4587.96</v>
      </c>
      <c r="E272" s="27">
        <v>16094.68</v>
      </c>
      <c r="F272" s="27" t="s">
        <v>545</v>
      </c>
      <c r="G272" s="27">
        <v>11854.630000000001</v>
      </c>
      <c r="H272" s="27">
        <v>4715.57</v>
      </c>
      <c r="I272" s="27">
        <v>16570.240000000002</v>
      </c>
      <c r="J272" s="26">
        <f t="shared" si="88"/>
        <v>347.95000000000073</v>
      </c>
      <c r="K272" s="26">
        <f t="shared" si="88"/>
        <v>127.60999999999967</v>
      </c>
      <c r="L272" s="26">
        <f t="shared" si="88"/>
        <v>475.56000000000131</v>
      </c>
      <c r="M272" s="120">
        <v>-12021.896600000004</v>
      </c>
      <c r="N272" s="28">
        <v>9484</v>
      </c>
      <c r="O272" s="26">
        <f>J272*O$6</f>
        <v>2470.4450000000052</v>
      </c>
      <c r="P272" s="4">
        <f t="shared" si="87"/>
        <v>359.86019999999905</v>
      </c>
      <c r="Q272" s="8">
        <f t="shared" si="89"/>
        <v>2830.3052000000043</v>
      </c>
      <c r="R272" s="8"/>
      <c r="S272" s="39">
        <f>M272-Q272+N272+R272</f>
        <v>-5368.201800000008</v>
      </c>
      <c r="T272" s="4" t="str">
        <f t="shared" si="86"/>
        <v xml:space="preserve">№245 </v>
      </c>
    </row>
    <row r="273" spans="1:21" x14ac:dyDescent="0.25">
      <c r="A273" s="111"/>
      <c r="B273" s="25" t="s">
        <v>284</v>
      </c>
      <c r="C273" s="27">
        <v>6213.6</v>
      </c>
      <c r="D273" s="27">
        <v>2869.9</v>
      </c>
      <c r="E273" s="27">
        <v>9083.51</v>
      </c>
      <c r="F273" s="27"/>
      <c r="G273" s="27"/>
      <c r="H273" s="27"/>
      <c r="I273" s="27"/>
      <c r="J273" s="26"/>
      <c r="K273" s="26"/>
      <c r="L273" s="26"/>
      <c r="M273" s="120">
        <v>-207.89570000000276</v>
      </c>
      <c r="N273" s="28"/>
      <c r="O273" s="28"/>
      <c r="P273" s="29"/>
      <c r="Q273" s="25"/>
      <c r="R273" s="25"/>
      <c r="S273" s="41">
        <f>M273-Q273+N273+R273</f>
        <v>-207.89570000000276</v>
      </c>
      <c r="T273" s="29" t="str">
        <f t="shared" si="86"/>
        <v xml:space="preserve">№246 </v>
      </c>
    </row>
    <row r="274" spans="1:21" x14ac:dyDescent="0.25">
      <c r="A274" s="111"/>
      <c r="B274" s="102" t="s">
        <v>300</v>
      </c>
      <c r="C274" s="103">
        <v>1536.89</v>
      </c>
      <c r="D274" s="103">
        <v>701.96</v>
      </c>
      <c r="E274" s="103">
        <v>2238.86</v>
      </c>
      <c r="F274" s="103" t="s">
        <v>546</v>
      </c>
      <c r="G274" s="103">
        <v>1536.89</v>
      </c>
      <c r="H274" s="103">
        <v>701.96</v>
      </c>
      <c r="I274" s="103">
        <v>2238.86</v>
      </c>
      <c r="J274" s="104">
        <f t="shared" ref="J274" si="91">G274-C274</f>
        <v>0</v>
      </c>
      <c r="K274" s="104">
        <f t="shared" ref="K274" si="92">H274-D274</f>
        <v>0</v>
      </c>
      <c r="L274" s="104">
        <f t="shared" ref="L274" si="93">I274-E274</f>
        <v>0</v>
      </c>
      <c r="M274" s="121">
        <v>0</v>
      </c>
      <c r="N274" s="105"/>
      <c r="O274" s="105">
        <f>J274*O$6</f>
        <v>0</v>
      </c>
      <c r="P274" s="106">
        <f t="shared" si="87"/>
        <v>0</v>
      </c>
      <c r="Q274" s="102">
        <f t="shared" ref="Q274" si="94">SUM(O274:P274)</f>
        <v>0</v>
      </c>
      <c r="R274" s="102"/>
      <c r="S274" s="107">
        <f t="shared" si="90"/>
        <v>0</v>
      </c>
      <c r="T274" s="106" t="str">
        <f t="shared" si="86"/>
        <v>№246 с 17.09.22</v>
      </c>
      <c r="U274" s="108"/>
    </row>
    <row r="275" spans="1:21" x14ac:dyDescent="0.25">
      <c r="A275" s="112" t="s">
        <v>355</v>
      </c>
      <c r="B275" s="122" t="s">
        <v>285</v>
      </c>
      <c r="C275" s="123"/>
      <c r="D275" s="123"/>
      <c r="E275" s="123"/>
      <c r="F275" s="123"/>
      <c r="G275" s="123"/>
      <c r="H275" s="123"/>
      <c r="I275" s="123"/>
      <c r="J275" s="124">
        <f t="shared" ref="J275:L276" si="95">G275-C275</f>
        <v>0</v>
      </c>
      <c r="K275" s="124">
        <f t="shared" si="95"/>
        <v>0</v>
      </c>
      <c r="L275" s="124">
        <f t="shared" si="95"/>
        <v>0</v>
      </c>
      <c r="M275" s="125">
        <v>0.89959999999950924</v>
      </c>
      <c r="N275" s="126"/>
      <c r="O275" s="126"/>
      <c r="P275" s="127"/>
      <c r="Q275" s="122"/>
      <c r="R275" s="122"/>
      <c r="S275" s="125">
        <f t="shared" si="90"/>
        <v>0.89959999999950924</v>
      </c>
      <c r="T275" s="127" t="str">
        <f t="shared" si="86"/>
        <v>№247 сбыт</v>
      </c>
      <c r="U275" t="s">
        <v>286</v>
      </c>
    </row>
    <row r="276" spans="1:21" x14ac:dyDescent="0.25">
      <c r="A276" s="111" t="s">
        <v>370</v>
      </c>
      <c r="B276" s="122" t="s">
        <v>391</v>
      </c>
      <c r="C276" s="128">
        <v>89.26</v>
      </c>
      <c r="D276" s="128">
        <v>68.069999999999993</v>
      </c>
      <c r="E276" s="128">
        <v>157.33000000000001</v>
      </c>
      <c r="F276" s="128"/>
      <c r="G276" s="128"/>
      <c r="H276" s="128"/>
      <c r="I276" s="128"/>
      <c r="J276" s="124"/>
      <c r="K276" s="124"/>
      <c r="L276" s="124"/>
      <c r="M276" s="125">
        <v>-2.1700000000237196E-2</v>
      </c>
      <c r="N276" s="126"/>
      <c r="O276" s="126"/>
      <c r="P276" s="127"/>
      <c r="Q276" s="122"/>
      <c r="R276" s="122"/>
      <c r="S276" s="125">
        <f>M276-Q276+N276+R276</f>
        <v>-2.1700000000237196E-2</v>
      </c>
      <c r="T276" s="127" t="str">
        <f t="shared" si="86"/>
        <v>№248 сбыт</v>
      </c>
    </row>
    <row r="277" spans="1:21" x14ac:dyDescent="0.25">
      <c r="A277" s="111"/>
      <c r="B277" s="102" t="s">
        <v>301</v>
      </c>
      <c r="C277" s="103">
        <v>12248.45</v>
      </c>
      <c r="D277" s="103">
        <v>5791.76</v>
      </c>
      <c r="E277" s="103">
        <v>18040.23</v>
      </c>
      <c r="F277" s="103" t="s">
        <v>547</v>
      </c>
      <c r="G277" s="103">
        <v>12248.45</v>
      </c>
      <c r="H277" s="103">
        <v>5791.76</v>
      </c>
      <c r="I277" s="103">
        <v>18040.23</v>
      </c>
      <c r="J277" s="104">
        <f t="shared" ref="J277" si="96">G277-C277</f>
        <v>0</v>
      </c>
      <c r="K277" s="104">
        <f t="shared" ref="K277" si="97">H277-D277</f>
        <v>0</v>
      </c>
      <c r="L277" s="104">
        <f t="shared" ref="L277" si="98">I277-E277</f>
        <v>0</v>
      </c>
      <c r="M277" s="121">
        <v>0</v>
      </c>
      <c r="N277" s="105"/>
      <c r="O277" s="105">
        <f t="shared" ref="O276:P278" si="99">J277*O$6</f>
        <v>0</v>
      </c>
      <c r="P277" s="106">
        <f t="shared" si="99"/>
        <v>0</v>
      </c>
      <c r="Q277" s="102">
        <f t="shared" ref="Q277" si="100">SUM(O277:P277)</f>
        <v>0</v>
      </c>
      <c r="R277" s="102"/>
      <c r="S277" s="107">
        <f t="shared" si="90"/>
        <v>0</v>
      </c>
      <c r="T277" s="106" t="str">
        <f t="shared" ref="T277" si="101">B277</f>
        <v>№ 248 с 17.09.22</v>
      </c>
      <c r="U277" s="108"/>
    </row>
    <row r="278" spans="1:21" x14ac:dyDescent="0.25">
      <c r="A278" s="111"/>
      <c r="B278" s="8" t="s">
        <v>288</v>
      </c>
      <c r="C278" s="27">
        <v>10256.65</v>
      </c>
      <c r="D278" s="27">
        <v>6642.84</v>
      </c>
      <c r="E278" s="27">
        <v>16899.52</v>
      </c>
      <c r="F278" s="27" t="s">
        <v>548</v>
      </c>
      <c r="G278" s="27">
        <v>10367.68</v>
      </c>
      <c r="H278" s="27">
        <v>6671.21</v>
      </c>
      <c r="I278" s="27">
        <v>17038.91</v>
      </c>
      <c r="J278" s="26">
        <f t="shared" ref="J278:L279" si="102">G278-C278</f>
        <v>111.03000000000065</v>
      </c>
      <c r="K278" s="26">
        <f t="shared" si="102"/>
        <v>28.369999999999891</v>
      </c>
      <c r="L278" s="26">
        <f t="shared" si="102"/>
        <v>139.38999999999942</v>
      </c>
      <c r="M278" s="120">
        <v>-5494.8075999999946</v>
      </c>
      <c r="N278" s="28"/>
      <c r="O278" s="30">
        <f t="shared" si="99"/>
        <v>788.31300000000465</v>
      </c>
      <c r="P278" s="4">
        <f t="shared" si="99"/>
        <v>80.003399999999687</v>
      </c>
      <c r="Q278" s="8">
        <f t="shared" si="89"/>
        <v>868.31640000000436</v>
      </c>
      <c r="R278" s="8"/>
      <c r="S278" s="39">
        <f t="shared" si="90"/>
        <v>-6363.1239999999989</v>
      </c>
      <c r="T278" s="4" t="str">
        <f>B278</f>
        <v xml:space="preserve">№249 </v>
      </c>
    </row>
    <row r="279" spans="1:21" ht="25.5" x14ac:dyDescent="0.25">
      <c r="A279" s="109" t="s">
        <v>554</v>
      </c>
      <c r="B279" s="34" t="s">
        <v>289</v>
      </c>
      <c r="C279" s="27">
        <v>67959.64</v>
      </c>
      <c r="D279" s="27">
        <v>28568.19</v>
      </c>
      <c r="E279" s="27">
        <v>96527.84</v>
      </c>
      <c r="F279" s="27" t="s">
        <v>549</v>
      </c>
      <c r="G279" s="27">
        <v>31614.97</v>
      </c>
      <c r="H279" s="27">
        <v>14262.33</v>
      </c>
      <c r="I279" s="27">
        <v>45877.3</v>
      </c>
      <c r="J279" s="28"/>
      <c r="K279" s="28"/>
      <c r="L279" s="28"/>
      <c r="M279" s="120">
        <v>4494.2029999999904</v>
      </c>
      <c r="N279" s="28"/>
      <c r="O279" s="35"/>
      <c r="P279" s="36"/>
      <c r="Q279" s="37"/>
      <c r="R279" s="37"/>
      <c r="S279" s="42">
        <f>M279-Q279+N279+R279</f>
        <v>4494.2029999999904</v>
      </c>
      <c r="T279" s="29" t="str">
        <f>B279</f>
        <v>№Охрана 3</v>
      </c>
    </row>
    <row r="280" spans="1:21" x14ac:dyDescent="0.25">
      <c r="B280" s="33"/>
      <c r="C280" s="30"/>
      <c r="D280" s="30"/>
      <c r="E280" s="30"/>
      <c r="F280" s="30"/>
      <c r="G280" s="8"/>
      <c r="H280" s="8"/>
      <c r="I280" s="8"/>
      <c r="J280" s="30"/>
      <c r="K280" s="30"/>
      <c r="L280" s="30"/>
      <c r="M280" s="120"/>
      <c r="N280" s="30"/>
      <c r="O280" s="26"/>
      <c r="P280" s="26"/>
      <c r="Q280" s="8"/>
      <c r="R280" s="8"/>
    </row>
    <row r="281" spans="1:21" x14ac:dyDescent="0.25">
      <c r="B281" s="33"/>
      <c r="C281" s="30"/>
      <c r="D281" s="30"/>
      <c r="E281" s="30"/>
      <c r="F281" s="30"/>
      <c r="J281" s="30"/>
      <c r="K281" s="30"/>
      <c r="L281" s="30"/>
      <c r="M281" s="30"/>
      <c r="N281" s="30"/>
      <c r="O281" s="26"/>
      <c r="P281" s="26"/>
      <c r="Q281" s="8"/>
      <c r="R281" s="8"/>
    </row>
    <row r="282" spans="1:21" x14ac:dyDescent="0.25">
      <c r="B282" s="44"/>
      <c r="C282" s="44"/>
      <c r="D282" s="30"/>
      <c r="E282" s="30"/>
      <c r="F282" s="30"/>
      <c r="I282" s="100"/>
      <c r="J282" s="30"/>
      <c r="K282" s="30"/>
      <c r="L282" s="30"/>
      <c r="M282" s="30"/>
      <c r="N282" s="30"/>
      <c r="O282" s="26"/>
      <c r="P282" s="26"/>
      <c r="Q282" s="8"/>
      <c r="R282" s="8"/>
    </row>
    <row r="283" spans="1:21" x14ac:dyDescent="0.25">
      <c r="B283" s="44"/>
      <c r="C283" s="44"/>
      <c r="D283" s="30"/>
      <c r="E283" s="30"/>
      <c r="F283" s="30"/>
      <c r="G283" s="27"/>
      <c r="H283" s="27"/>
      <c r="I283" s="27"/>
      <c r="J283" s="30"/>
      <c r="K283" s="30"/>
      <c r="L283" s="30"/>
      <c r="M283" s="30"/>
      <c r="N283" s="30"/>
      <c r="O283" s="26"/>
      <c r="P283" s="26"/>
      <c r="Q283" s="8"/>
      <c r="R283" s="8"/>
    </row>
    <row r="284" spans="1:21" x14ac:dyDescent="0.25">
      <c r="B284" s="33"/>
      <c r="C284" s="30"/>
      <c r="D284" s="30"/>
      <c r="E284" s="30"/>
      <c r="F284" s="30"/>
      <c r="J284" s="30"/>
      <c r="K284" s="30"/>
      <c r="L284" s="30"/>
      <c r="M284" s="30"/>
      <c r="N284" s="30"/>
      <c r="O284" s="26"/>
      <c r="P284" s="26"/>
      <c r="Q284" s="8"/>
      <c r="R284" s="8"/>
    </row>
    <row r="285" spans="1:21" x14ac:dyDescent="0.25">
      <c r="B285" s="33"/>
      <c r="C285" s="30"/>
      <c r="D285" s="30"/>
      <c r="E285" s="30"/>
      <c r="F285" s="30"/>
      <c r="G285" s="27"/>
      <c r="H285" s="27"/>
      <c r="I285" s="27"/>
      <c r="J285" s="30"/>
      <c r="K285" s="30"/>
      <c r="L285" s="30"/>
      <c r="M285" s="30"/>
      <c r="N285" s="30"/>
      <c r="O285" s="26"/>
      <c r="P285" s="26"/>
      <c r="Q285" s="8"/>
      <c r="R285" s="8"/>
    </row>
    <row r="286" spans="1:21" x14ac:dyDescent="0.25">
      <c r="B286" s="33"/>
      <c r="C286" s="30"/>
      <c r="D286" s="30"/>
      <c r="E286" s="30"/>
      <c r="F286" s="30"/>
      <c r="G286" s="27"/>
      <c r="H286" s="27"/>
      <c r="I286" s="27"/>
      <c r="J286" s="30"/>
      <c r="K286" s="30"/>
      <c r="L286" s="30"/>
      <c r="M286" s="30"/>
      <c r="N286" s="30"/>
      <c r="O286" s="26"/>
      <c r="P286" s="26"/>
      <c r="Q286" s="8"/>
      <c r="R286" s="8"/>
    </row>
    <row r="287" spans="1:21" x14ac:dyDescent="0.25">
      <c r="B287" s="33"/>
      <c r="C287" s="30"/>
      <c r="D287" s="30"/>
      <c r="E287" s="30"/>
      <c r="F287" s="30"/>
      <c r="G287" s="27"/>
      <c r="H287" s="27"/>
      <c r="I287" s="27"/>
      <c r="J287" s="30"/>
      <c r="K287" s="30"/>
      <c r="L287" s="30"/>
      <c r="M287" s="30"/>
      <c r="N287" s="30"/>
      <c r="O287" s="26"/>
      <c r="P287" s="26"/>
      <c r="Q287" s="8"/>
      <c r="R287" s="8"/>
    </row>
    <row r="288" spans="1:21" ht="18.75" thickBot="1" x14ac:dyDescent="0.3">
      <c r="B288" s="33"/>
      <c r="C288" s="30"/>
      <c r="D288" s="30"/>
      <c r="E288" s="30"/>
      <c r="F288" s="30"/>
      <c r="G288" s="27"/>
      <c r="H288" s="27"/>
      <c r="I288" s="27"/>
      <c r="J288" s="30"/>
      <c r="K288" s="30"/>
      <c r="L288" s="30"/>
      <c r="M288" s="30"/>
      <c r="N288" s="30"/>
      <c r="O288" s="26"/>
      <c r="P288" s="26"/>
      <c r="Q288" s="8"/>
      <c r="R288" s="8"/>
    </row>
    <row r="289" spans="2:18" ht="18.75" thickBot="1" x14ac:dyDescent="0.3">
      <c r="B289" s="33"/>
      <c r="C289" s="30"/>
      <c r="D289" s="30"/>
      <c r="E289" s="30"/>
      <c r="F289" s="30"/>
      <c r="G289" s="27"/>
      <c r="H289" s="27"/>
      <c r="I289" s="32"/>
      <c r="J289" s="30"/>
      <c r="K289" s="30"/>
      <c r="L289" s="30"/>
      <c r="M289" s="30"/>
      <c r="N289" s="30"/>
      <c r="O289" s="26"/>
      <c r="P289" s="26"/>
      <c r="Q289" s="8"/>
      <c r="R289" s="8"/>
    </row>
    <row r="290" spans="2:18" ht="18.75" thickBot="1" x14ac:dyDescent="0.3">
      <c r="B290" s="33"/>
      <c r="C290" s="30"/>
      <c r="D290" s="30"/>
      <c r="E290" s="30"/>
      <c r="F290" s="30"/>
      <c r="G290" s="27"/>
      <c r="H290" s="27"/>
      <c r="I290" s="27"/>
      <c r="J290" s="30"/>
      <c r="K290" s="30"/>
      <c r="L290" s="30"/>
      <c r="M290" s="30"/>
      <c r="N290" s="30"/>
      <c r="O290" s="26"/>
      <c r="P290" s="26"/>
      <c r="Q290" s="8"/>
      <c r="R290" s="8"/>
    </row>
    <row r="291" spans="2:18" ht="18.75" thickBot="1" x14ac:dyDescent="0.3">
      <c r="C291" s="38"/>
      <c r="G291" s="27"/>
      <c r="H291" s="27"/>
      <c r="I291" s="32"/>
      <c r="J291" s="38"/>
      <c r="P291" s="26"/>
      <c r="Q291" s="26"/>
      <c r="R291" s="26"/>
    </row>
    <row r="292" spans="2:18" x14ac:dyDescent="0.25">
      <c r="C292" s="38"/>
      <c r="J292" s="38"/>
      <c r="P292" s="26"/>
      <c r="Q292" s="26"/>
      <c r="R292" s="26"/>
    </row>
    <row r="293" spans="2:18" x14ac:dyDescent="0.25">
      <c r="C293" s="38"/>
      <c r="G293" s="38"/>
      <c r="J293" s="38"/>
      <c r="P293" s="26"/>
      <c r="Q293" s="26"/>
      <c r="R293" s="26"/>
    </row>
    <row r="294" spans="2:18" x14ac:dyDescent="0.25">
      <c r="C294" s="38"/>
      <c r="G294" s="38"/>
      <c r="J294" s="38"/>
      <c r="P294" s="26"/>
      <c r="Q294" s="26"/>
      <c r="R294" s="26"/>
    </row>
    <row r="295" spans="2:18" x14ac:dyDescent="0.25">
      <c r="C295" s="38"/>
      <c r="G295" s="38"/>
      <c r="J295" s="38"/>
      <c r="P295" s="26"/>
      <c r="Q295" s="26"/>
      <c r="R295" s="26"/>
    </row>
    <row r="296" spans="2:18" x14ac:dyDescent="0.25">
      <c r="C296" s="38"/>
      <c r="G296" s="38"/>
      <c r="J296" s="38"/>
      <c r="P296" s="26"/>
      <c r="Q296" s="26"/>
      <c r="R296" s="26"/>
    </row>
    <row r="297" spans="2:18" x14ac:dyDescent="0.25">
      <c r="C297" s="38"/>
      <c r="G297" s="38"/>
      <c r="J297" s="38"/>
      <c r="P297" s="26"/>
      <c r="Q297" s="26"/>
      <c r="R297" s="26"/>
    </row>
    <row r="298" spans="2:18" x14ac:dyDescent="0.25">
      <c r="C298" s="38"/>
      <c r="G298" s="38"/>
      <c r="J298" s="38"/>
      <c r="P298" s="26"/>
      <c r="Q298" s="26"/>
      <c r="R298" s="26"/>
    </row>
    <row r="299" spans="2:18" x14ac:dyDescent="0.25">
      <c r="P299" s="26"/>
      <c r="Q299" s="26"/>
      <c r="R299" s="26"/>
    </row>
    <row r="300" spans="2:18" x14ac:dyDescent="0.25">
      <c r="P300" s="26"/>
      <c r="Q300" s="26"/>
      <c r="R300" s="26"/>
    </row>
    <row r="301" spans="2:18" x14ac:dyDescent="0.25">
      <c r="P301" s="26"/>
      <c r="Q301" s="26"/>
      <c r="R301" s="26"/>
    </row>
    <row r="302" spans="2:18" x14ac:dyDescent="0.25">
      <c r="P302" s="26"/>
      <c r="Q302" s="26"/>
      <c r="R302" s="26"/>
    </row>
    <row r="303" spans="2:18" x14ac:dyDescent="0.25">
      <c r="P303" s="26"/>
      <c r="Q303" s="26"/>
      <c r="R303" s="26"/>
    </row>
    <row r="304" spans="2:18" x14ac:dyDescent="0.25">
      <c r="P304" s="26"/>
      <c r="Q304" s="26"/>
      <c r="R304" s="26"/>
    </row>
    <row r="305" spans="16:18" x14ac:dyDescent="0.25">
      <c r="P305" s="26"/>
      <c r="Q305" s="26"/>
      <c r="R305" s="26"/>
    </row>
    <row r="306" spans="16:18" x14ac:dyDescent="0.25">
      <c r="P306" s="26"/>
      <c r="Q306" s="26"/>
      <c r="R306" s="26"/>
    </row>
    <row r="307" spans="16:18" x14ac:dyDescent="0.25">
      <c r="P307" s="26"/>
      <c r="Q307" s="26"/>
      <c r="R307" s="26"/>
    </row>
    <row r="308" spans="16:18" x14ac:dyDescent="0.25">
      <c r="P308" s="26"/>
      <c r="Q308" s="26"/>
      <c r="R308" s="26"/>
    </row>
    <row r="309" spans="16:18" x14ac:dyDescent="0.25">
      <c r="P309" s="26"/>
      <c r="Q309" s="26"/>
      <c r="R309" s="26"/>
    </row>
    <row r="310" spans="16:18" x14ac:dyDescent="0.25">
      <c r="P310" s="26"/>
      <c r="Q310" s="26"/>
      <c r="R310" s="26"/>
    </row>
    <row r="311" spans="16:18" x14ac:dyDescent="0.25">
      <c r="P311" s="26"/>
      <c r="Q311" s="26"/>
      <c r="R311" s="26"/>
    </row>
    <row r="312" spans="16:18" x14ac:dyDescent="0.25">
      <c r="P312" s="26"/>
      <c r="Q312" s="26"/>
      <c r="R312" s="26"/>
    </row>
    <row r="313" spans="16:18" x14ac:dyDescent="0.25">
      <c r="P313" s="26"/>
      <c r="Q313" s="26"/>
      <c r="R313" s="26"/>
    </row>
    <row r="314" spans="16:18" x14ac:dyDescent="0.25">
      <c r="P314" s="26"/>
      <c r="Q314" s="26"/>
      <c r="R314" s="26"/>
    </row>
    <row r="315" spans="16:18" x14ac:dyDescent="0.25">
      <c r="P315" s="26"/>
      <c r="Q315" s="26"/>
      <c r="R315" s="26"/>
    </row>
    <row r="316" spans="16:18" x14ac:dyDescent="0.25">
      <c r="P316" s="26"/>
      <c r="Q316" s="26"/>
      <c r="R316" s="26"/>
    </row>
    <row r="317" spans="16:18" x14ac:dyDescent="0.25">
      <c r="P317" s="26"/>
      <c r="Q317" s="26"/>
      <c r="R317" s="26"/>
    </row>
    <row r="318" spans="16:18" x14ac:dyDescent="0.25">
      <c r="P318" s="26"/>
      <c r="Q318" s="26"/>
      <c r="R318" s="26"/>
    </row>
    <row r="319" spans="16:18" x14ac:dyDescent="0.25">
      <c r="P319" s="26"/>
      <c r="Q319" s="26"/>
      <c r="R319" s="26"/>
    </row>
    <row r="320" spans="16:18" x14ac:dyDescent="0.25">
      <c r="P320" s="26"/>
      <c r="Q320" s="26"/>
      <c r="R320" s="26"/>
    </row>
    <row r="321" spans="16:18" x14ac:dyDescent="0.25">
      <c r="P321" s="26"/>
      <c r="Q321" s="26"/>
      <c r="R321" s="26"/>
    </row>
    <row r="322" spans="16:18" x14ac:dyDescent="0.25">
      <c r="P322" s="26"/>
      <c r="Q322" s="26"/>
      <c r="R322" s="26"/>
    </row>
    <row r="323" spans="16:18" x14ac:dyDescent="0.25">
      <c r="P323" s="26"/>
      <c r="Q323" s="26"/>
      <c r="R323" s="26"/>
    </row>
    <row r="324" spans="16:18" x14ac:dyDescent="0.25">
      <c r="P324" s="26"/>
      <c r="Q324" s="26"/>
      <c r="R324" s="26"/>
    </row>
    <row r="325" spans="16:18" x14ac:dyDescent="0.25">
      <c r="P325" s="26"/>
      <c r="Q325" s="26"/>
      <c r="R325" s="26"/>
    </row>
    <row r="326" spans="16:18" x14ac:dyDescent="0.25">
      <c r="P326" s="26"/>
      <c r="Q326" s="26"/>
      <c r="R326" s="26"/>
    </row>
    <row r="327" spans="16:18" x14ac:dyDescent="0.25">
      <c r="P327" s="26"/>
      <c r="Q327" s="26"/>
      <c r="R327" s="26"/>
    </row>
    <row r="328" spans="16:18" x14ac:dyDescent="0.25">
      <c r="P328" s="26"/>
      <c r="Q328" s="26"/>
      <c r="R328" s="26"/>
    </row>
    <row r="329" spans="16:18" x14ac:dyDescent="0.25">
      <c r="P329" s="26"/>
      <c r="Q329" s="26"/>
      <c r="R329" s="26"/>
    </row>
    <row r="330" spans="16:18" x14ac:dyDescent="0.25">
      <c r="P330" s="26"/>
      <c r="Q330" s="26"/>
      <c r="R330" s="26"/>
    </row>
    <row r="331" spans="16:18" x14ac:dyDescent="0.25">
      <c r="P331" s="26"/>
      <c r="Q331" s="26"/>
      <c r="R331" s="26"/>
    </row>
    <row r="332" spans="16:18" x14ac:dyDescent="0.25">
      <c r="P332" s="26"/>
      <c r="Q332" s="26"/>
      <c r="R332" s="26"/>
    </row>
    <row r="333" spans="16:18" x14ac:dyDescent="0.25">
      <c r="P333" s="26"/>
      <c r="Q333" s="26"/>
      <c r="R333" s="26"/>
    </row>
    <row r="334" spans="16:18" x14ac:dyDescent="0.25">
      <c r="P334" s="26"/>
      <c r="Q334" s="26"/>
      <c r="R334" s="26"/>
    </row>
    <row r="335" spans="16:18" x14ac:dyDescent="0.25">
      <c r="P335" s="26"/>
      <c r="Q335" s="26"/>
      <c r="R335" s="26"/>
    </row>
    <row r="336" spans="16:18" x14ac:dyDescent="0.25">
      <c r="P336" s="26"/>
      <c r="Q336" s="26"/>
      <c r="R336" s="26"/>
    </row>
    <row r="337" spans="16:18" x14ac:dyDescent="0.25">
      <c r="P337" s="26"/>
      <c r="Q337" s="26"/>
      <c r="R337" s="26"/>
    </row>
    <row r="338" spans="16:18" x14ac:dyDescent="0.25">
      <c r="P338" s="26"/>
      <c r="Q338" s="26"/>
      <c r="R338" s="26"/>
    </row>
    <row r="339" spans="16:18" x14ac:dyDescent="0.25">
      <c r="P339" s="26"/>
      <c r="Q339" s="26"/>
      <c r="R339" s="26"/>
    </row>
  </sheetData>
  <autoFilter ref="A7:AB280">
    <filterColumn colId="2" showButton="0"/>
    <filterColumn colId="3" showButton="0"/>
    <filterColumn colId="6" showButton="0"/>
    <filterColumn colId="7" showButton="0"/>
    <filterColumn colId="9" showButton="0"/>
    <filterColumn colId="10" showButton="0"/>
    <filterColumn colId="14" showButton="0"/>
    <filterColumn colId="15" showButton="0"/>
  </autoFilter>
  <mergeCells count="12">
    <mergeCell ref="J8:L8"/>
    <mergeCell ref="O8:Q8"/>
    <mergeCell ref="V3:AB3"/>
    <mergeCell ref="V4:AB4"/>
    <mergeCell ref="C7:E7"/>
    <mergeCell ref="G7:I7"/>
    <mergeCell ref="J7:L7"/>
    <mergeCell ref="M7:M8"/>
    <mergeCell ref="O7:Q7"/>
    <mergeCell ref="S7:S8"/>
    <mergeCell ref="C8:E8"/>
    <mergeCell ref="G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271"/>
  <sheetViews>
    <sheetView workbookViewId="0">
      <selection activeCell="E250" sqref="E250"/>
    </sheetView>
  </sheetViews>
  <sheetFormatPr defaultRowHeight="15.75" x14ac:dyDescent="0.25"/>
  <cols>
    <col min="2" max="2" width="13.625" customWidth="1"/>
    <col min="3" max="3" width="16.125" customWidth="1"/>
  </cols>
  <sheetData>
    <row r="2" spans="1:3" x14ac:dyDescent="0.25">
      <c r="B2" s="184" t="s">
        <v>375</v>
      </c>
      <c r="C2" s="184" t="s">
        <v>376</v>
      </c>
    </row>
    <row r="3" spans="1:3" x14ac:dyDescent="0.25">
      <c r="A3">
        <v>1</v>
      </c>
      <c r="B3" s="184"/>
      <c r="C3" s="184" t="s">
        <v>21</v>
      </c>
    </row>
    <row r="4" spans="1:3" x14ac:dyDescent="0.25">
      <c r="A4">
        <f>A3+1</f>
        <v>2</v>
      </c>
      <c r="B4" s="184"/>
      <c r="C4" s="184" t="s">
        <v>22</v>
      </c>
    </row>
    <row r="5" spans="1:3" x14ac:dyDescent="0.25">
      <c r="A5">
        <f t="shared" ref="A5:A68" si="0">A4+1</f>
        <v>3</v>
      </c>
      <c r="B5" s="184"/>
      <c r="C5" s="184" t="s">
        <v>23</v>
      </c>
    </row>
    <row r="6" spans="1:3" x14ac:dyDescent="0.25">
      <c r="A6">
        <f t="shared" si="0"/>
        <v>4</v>
      </c>
      <c r="B6" s="184"/>
      <c r="C6" s="184" t="s">
        <v>24</v>
      </c>
    </row>
    <row r="7" spans="1:3" x14ac:dyDescent="0.25">
      <c r="A7">
        <f t="shared" si="0"/>
        <v>5</v>
      </c>
      <c r="B7" s="184"/>
      <c r="C7" s="184" t="s">
        <v>25</v>
      </c>
    </row>
    <row r="8" spans="1:3" x14ac:dyDescent="0.25">
      <c r="A8">
        <f t="shared" si="0"/>
        <v>6</v>
      </c>
      <c r="B8" s="184"/>
      <c r="C8" s="184" t="s">
        <v>26</v>
      </c>
    </row>
    <row r="9" spans="1:3" x14ac:dyDescent="0.25">
      <c r="A9">
        <f t="shared" si="0"/>
        <v>7</v>
      </c>
      <c r="B9" s="184"/>
      <c r="C9" s="184" t="s">
        <v>27</v>
      </c>
    </row>
    <row r="10" spans="1:3" x14ac:dyDescent="0.25">
      <c r="A10">
        <f t="shared" si="0"/>
        <v>8</v>
      </c>
      <c r="B10" s="184" t="s">
        <v>323</v>
      </c>
      <c r="C10" s="184" t="s">
        <v>28</v>
      </c>
    </row>
    <row r="11" spans="1:3" x14ac:dyDescent="0.25">
      <c r="A11">
        <f t="shared" si="0"/>
        <v>9</v>
      </c>
      <c r="B11" s="184" t="s">
        <v>311</v>
      </c>
      <c r="C11" s="184" t="s">
        <v>29</v>
      </c>
    </row>
    <row r="12" spans="1:3" x14ac:dyDescent="0.25">
      <c r="A12">
        <f t="shared" si="0"/>
        <v>10</v>
      </c>
      <c r="B12" s="184"/>
      <c r="C12" s="184" t="s">
        <v>30</v>
      </c>
    </row>
    <row r="13" spans="1:3" x14ac:dyDescent="0.25">
      <c r="A13">
        <f t="shared" si="0"/>
        <v>11</v>
      </c>
      <c r="B13" s="184"/>
      <c r="C13" s="184" t="s">
        <v>31</v>
      </c>
    </row>
    <row r="14" spans="1:3" x14ac:dyDescent="0.25">
      <c r="A14">
        <f t="shared" si="0"/>
        <v>12</v>
      </c>
      <c r="B14" s="184"/>
      <c r="C14" s="184" t="s">
        <v>32</v>
      </c>
    </row>
    <row r="15" spans="1:3" x14ac:dyDescent="0.25">
      <c r="A15">
        <f t="shared" si="0"/>
        <v>13</v>
      </c>
      <c r="B15" s="184"/>
      <c r="C15" s="184" t="s">
        <v>33</v>
      </c>
    </row>
    <row r="16" spans="1:3" x14ac:dyDescent="0.25">
      <c r="A16">
        <f t="shared" si="0"/>
        <v>14</v>
      </c>
      <c r="B16" s="184"/>
      <c r="C16" s="184" t="s">
        <v>34</v>
      </c>
    </row>
    <row r="17" spans="1:3" x14ac:dyDescent="0.25">
      <c r="A17">
        <f t="shared" si="0"/>
        <v>15</v>
      </c>
      <c r="B17" s="184"/>
      <c r="C17" s="184" t="s">
        <v>35</v>
      </c>
    </row>
    <row r="18" spans="1:3" x14ac:dyDescent="0.25">
      <c r="A18">
        <f t="shared" si="0"/>
        <v>16</v>
      </c>
      <c r="B18" s="184"/>
      <c r="C18" s="184" t="s">
        <v>36</v>
      </c>
    </row>
    <row r="19" spans="1:3" x14ac:dyDescent="0.25">
      <c r="A19">
        <f t="shared" si="0"/>
        <v>17</v>
      </c>
      <c r="B19" s="184"/>
      <c r="C19" s="184" t="s">
        <v>37</v>
      </c>
    </row>
    <row r="20" spans="1:3" x14ac:dyDescent="0.25">
      <c r="A20">
        <f t="shared" si="0"/>
        <v>18</v>
      </c>
      <c r="B20" s="184"/>
      <c r="C20" s="184" t="s">
        <v>38</v>
      </c>
    </row>
    <row r="21" spans="1:3" x14ac:dyDescent="0.25">
      <c r="A21">
        <f t="shared" si="0"/>
        <v>19</v>
      </c>
      <c r="B21" s="184"/>
      <c r="C21" s="184" t="s">
        <v>39</v>
      </c>
    </row>
    <row r="22" spans="1:3" x14ac:dyDescent="0.25">
      <c r="A22">
        <f t="shared" si="0"/>
        <v>20</v>
      </c>
      <c r="B22" s="184"/>
      <c r="C22" s="184" t="s">
        <v>40</v>
      </c>
    </row>
    <row r="23" spans="1:3" x14ac:dyDescent="0.25">
      <c r="A23">
        <f t="shared" si="0"/>
        <v>21</v>
      </c>
      <c r="B23" s="184"/>
      <c r="C23" s="184" t="s">
        <v>41</v>
      </c>
    </row>
    <row r="24" spans="1:3" x14ac:dyDescent="0.25">
      <c r="A24">
        <f t="shared" si="0"/>
        <v>22</v>
      </c>
      <c r="B24" s="184"/>
      <c r="C24" s="184" t="s">
        <v>42</v>
      </c>
    </row>
    <row r="25" spans="1:3" x14ac:dyDescent="0.25">
      <c r="A25">
        <f t="shared" si="0"/>
        <v>23</v>
      </c>
      <c r="B25" s="184" t="s">
        <v>349</v>
      </c>
      <c r="C25" s="184" t="s">
        <v>43</v>
      </c>
    </row>
    <row r="26" spans="1:3" x14ac:dyDescent="0.25">
      <c r="A26">
        <f t="shared" si="0"/>
        <v>24</v>
      </c>
      <c r="B26" s="184"/>
      <c r="C26" s="184" t="s">
        <v>44</v>
      </c>
    </row>
    <row r="27" spans="1:3" x14ac:dyDescent="0.25">
      <c r="A27">
        <f t="shared" si="0"/>
        <v>25</v>
      </c>
      <c r="B27" s="184"/>
      <c r="C27" s="184" t="s">
        <v>45</v>
      </c>
    </row>
    <row r="28" spans="1:3" x14ac:dyDescent="0.25">
      <c r="A28">
        <f t="shared" si="0"/>
        <v>26</v>
      </c>
      <c r="B28" s="184"/>
      <c r="C28" s="184" t="s">
        <v>46</v>
      </c>
    </row>
    <row r="29" spans="1:3" x14ac:dyDescent="0.25">
      <c r="A29">
        <f t="shared" si="0"/>
        <v>27</v>
      </c>
      <c r="B29" s="184"/>
      <c r="C29" s="184" t="s">
        <v>47</v>
      </c>
    </row>
    <row r="30" spans="1:3" x14ac:dyDescent="0.25">
      <c r="A30">
        <f t="shared" si="0"/>
        <v>28</v>
      </c>
      <c r="B30" s="184"/>
      <c r="C30" s="184" t="s">
        <v>48</v>
      </c>
    </row>
    <row r="31" spans="1:3" x14ac:dyDescent="0.25">
      <c r="A31">
        <f t="shared" si="0"/>
        <v>29</v>
      </c>
      <c r="B31" s="184"/>
      <c r="C31" s="184" t="s">
        <v>49</v>
      </c>
    </row>
    <row r="32" spans="1:3" x14ac:dyDescent="0.25">
      <c r="A32">
        <f t="shared" si="0"/>
        <v>30</v>
      </c>
      <c r="B32" s="184"/>
      <c r="C32" s="184" t="s">
        <v>50</v>
      </c>
    </row>
    <row r="33" spans="1:3" x14ac:dyDescent="0.25">
      <c r="A33">
        <f t="shared" si="0"/>
        <v>31</v>
      </c>
      <c r="B33" s="184" t="s">
        <v>325</v>
      </c>
      <c r="C33" s="184" t="s">
        <v>51</v>
      </c>
    </row>
    <row r="34" spans="1:3" x14ac:dyDescent="0.25">
      <c r="A34">
        <f t="shared" si="0"/>
        <v>32</v>
      </c>
      <c r="B34" s="184"/>
      <c r="C34" s="184" t="s">
        <v>52</v>
      </c>
    </row>
    <row r="35" spans="1:3" x14ac:dyDescent="0.25">
      <c r="A35">
        <f t="shared" si="0"/>
        <v>33</v>
      </c>
      <c r="B35" s="184"/>
      <c r="C35" s="184" t="s">
        <v>53</v>
      </c>
    </row>
    <row r="36" spans="1:3" x14ac:dyDescent="0.25">
      <c r="A36">
        <f t="shared" si="0"/>
        <v>34</v>
      </c>
      <c r="B36" s="184"/>
      <c r="C36" s="184" t="s">
        <v>54</v>
      </c>
    </row>
    <row r="37" spans="1:3" x14ac:dyDescent="0.25">
      <c r="A37">
        <f t="shared" si="0"/>
        <v>35</v>
      </c>
      <c r="B37" s="184"/>
      <c r="C37" s="184" t="s">
        <v>55</v>
      </c>
    </row>
    <row r="38" spans="1:3" x14ac:dyDescent="0.25">
      <c r="A38">
        <f t="shared" si="0"/>
        <v>36</v>
      </c>
      <c r="B38" s="184" t="s">
        <v>334</v>
      </c>
      <c r="C38" s="184" t="s">
        <v>56</v>
      </c>
    </row>
    <row r="39" spans="1:3" x14ac:dyDescent="0.25">
      <c r="A39">
        <f t="shared" si="0"/>
        <v>37</v>
      </c>
      <c r="B39" s="184"/>
      <c r="C39" s="184" t="s">
        <v>57</v>
      </c>
    </row>
    <row r="40" spans="1:3" x14ac:dyDescent="0.25">
      <c r="A40">
        <f t="shared" si="0"/>
        <v>38</v>
      </c>
      <c r="B40" s="184"/>
      <c r="C40" s="184" t="s">
        <v>58</v>
      </c>
    </row>
    <row r="41" spans="1:3" x14ac:dyDescent="0.25">
      <c r="A41">
        <f t="shared" si="0"/>
        <v>39</v>
      </c>
      <c r="B41" s="184" t="s">
        <v>309</v>
      </c>
      <c r="C41" s="184" t="s">
        <v>59</v>
      </c>
    </row>
    <row r="42" spans="1:3" x14ac:dyDescent="0.25">
      <c r="A42">
        <f t="shared" si="0"/>
        <v>40</v>
      </c>
      <c r="B42" s="184" t="s">
        <v>326</v>
      </c>
      <c r="C42" s="184" t="s">
        <v>60</v>
      </c>
    </row>
    <row r="43" spans="1:3" x14ac:dyDescent="0.25">
      <c r="A43">
        <f t="shared" si="0"/>
        <v>41</v>
      </c>
      <c r="B43" s="184"/>
      <c r="C43" s="184" t="s">
        <v>61</v>
      </c>
    </row>
    <row r="44" spans="1:3" x14ac:dyDescent="0.25">
      <c r="A44">
        <f t="shared" si="0"/>
        <v>42</v>
      </c>
      <c r="B44" s="184" t="s">
        <v>313</v>
      </c>
      <c r="C44" s="184" t="s">
        <v>62</v>
      </c>
    </row>
    <row r="45" spans="1:3" x14ac:dyDescent="0.25">
      <c r="A45">
        <f t="shared" si="0"/>
        <v>43</v>
      </c>
      <c r="B45" s="184"/>
      <c r="C45" s="184" t="s">
        <v>63</v>
      </c>
    </row>
    <row r="46" spans="1:3" x14ac:dyDescent="0.25">
      <c r="A46">
        <f t="shared" si="0"/>
        <v>44</v>
      </c>
      <c r="B46" s="184"/>
      <c r="C46" s="184" t="s">
        <v>64</v>
      </c>
    </row>
    <row r="47" spans="1:3" x14ac:dyDescent="0.25">
      <c r="A47">
        <f t="shared" si="0"/>
        <v>45</v>
      </c>
      <c r="B47" s="184" t="s">
        <v>348</v>
      </c>
      <c r="C47" s="184" t="s">
        <v>65</v>
      </c>
    </row>
    <row r="48" spans="1:3" x14ac:dyDescent="0.25">
      <c r="A48">
        <f t="shared" si="0"/>
        <v>46</v>
      </c>
      <c r="B48" s="184"/>
      <c r="C48" s="184" t="s">
        <v>66</v>
      </c>
    </row>
    <row r="49" spans="1:3" x14ac:dyDescent="0.25">
      <c r="A49">
        <f t="shared" si="0"/>
        <v>47</v>
      </c>
      <c r="B49" s="184"/>
      <c r="C49" s="184" t="s">
        <v>67</v>
      </c>
    </row>
    <row r="50" spans="1:3" x14ac:dyDescent="0.25">
      <c r="A50">
        <f t="shared" si="0"/>
        <v>48</v>
      </c>
      <c r="B50" s="184"/>
      <c r="C50" s="184" t="s">
        <v>68</v>
      </c>
    </row>
    <row r="51" spans="1:3" x14ac:dyDescent="0.25">
      <c r="A51">
        <f t="shared" si="0"/>
        <v>49</v>
      </c>
      <c r="B51" s="184"/>
      <c r="C51" s="184" t="s">
        <v>69</v>
      </c>
    </row>
    <row r="52" spans="1:3" x14ac:dyDescent="0.25">
      <c r="A52">
        <f t="shared" si="0"/>
        <v>50</v>
      </c>
      <c r="B52" s="184"/>
      <c r="C52" s="184" t="s">
        <v>70</v>
      </c>
    </row>
    <row r="53" spans="1:3" x14ac:dyDescent="0.25">
      <c r="A53">
        <f t="shared" si="0"/>
        <v>51</v>
      </c>
      <c r="B53" s="184"/>
      <c r="C53" s="184" t="s">
        <v>71</v>
      </c>
    </row>
    <row r="54" spans="1:3" x14ac:dyDescent="0.25">
      <c r="A54">
        <f t="shared" si="0"/>
        <v>52</v>
      </c>
      <c r="B54" s="184" t="s">
        <v>347</v>
      </c>
      <c r="C54" s="184" t="s">
        <v>72</v>
      </c>
    </row>
    <row r="55" spans="1:3" x14ac:dyDescent="0.25">
      <c r="A55">
        <f t="shared" si="0"/>
        <v>53</v>
      </c>
      <c r="B55" s="184"/>
      <c r="C55" s="184" t="s">
        <v>73</v>
      </c>
    </row>
    <row r="56" spans="1:3" x14ac:dyDescent="0.25">
      <c r="A56">
        <f t="shared" si="0"/>
        <v>54</v>
      </c>
      <c r="B56" s="184"/>
      <c r="C56" s="184" t="s">
        <v>74</v>
      </c>
    </row>
    <row r="57" spans="1:3" x14ac:dyDescent="0.25">
      <c r="A57">
        <f t="shared" si="0"/>
        <v>55</v>
      </c>
      <c r="B57" s="184" t="s">
        <v>308</v>
      </c>
      <c r="C57" s="184" t="s">
        <v>75</v>
      </c>
    </row>
    <row r="58" spans="1:3" x14ac:dyDescent="0.25">
      <c r="A58">
        <f t="shared" si="0"/>
        <v>56</v>
      </c>
      <c r="B58" s="184"/>
      <c r="C58" s="184" t="s">
        <v>76</v>
      </c>
    </row>
    <row r="59" spans="1:3" x14ac:dyDescent="0.25">
      <c r="A59">
        <f t="shared" si="0"/>
        <v>57</v>
      </c>
      <c r="B59" s="184"/>
      <c r="C59" s="184" t="s">
        <v>77</v>
      </c>
    </row>
    <row r="60" spans="1:3" x14ac:dyDescent="0.25">
      <c r="A60">
        <f t="shared" si="0"/>
        <v>58</v>
      </c>
      <c r="B60" s="184"/>
      <c r="C60" s="184" t="s">
        <v>78</v>
      </c>
    </row>
    <row r="61" spans="1:3" x14ac:dyDescent="0.25">
      <c r="A61">
        <f t="shared" si="0"/>
        <v>59</v>
      </c>
      <c r="B61" s="184"/>
      <c r="C61" s="184" t="s">
        <v>79</v>
      </c>
    </row>
    <row r="62" spans="1:3" x14ac:dyDescent="0.25">
      <c r="A62">
        <f t="shared" si="0"/>
        <v>60</v>
      </c>
      <c r="B62" s="184"/>
      <c r="C62" s="184" t="s">
        <v>80</v>
      </c>
    </row>
    <row r="63" spans="1:3" x14ac:dyDescent="0.25">
      <c r="A63">
        <f t="shared" si="0"/>
        <v>61</v>
      </c>
      <c r="B63" s="184"/>
      <c r="C63" s="184" t="s">
        <v>81</v>
      </c>
    </row>
    <row r="64" spans="1:3" x14ac:dyDescent="0.25">
      <c r="A64">
        <f t="shared" si="0"/>
        <v>62</v>
      </c>
      <c r="B64" s="184" t="s">
        <v>356</v>
      </c>
      <c r="C64" s="184" t="s">
        <v>82</v>
      </c>
    </row>
    <row r="65" spans="1:3" x14ac:dyDescent="0.25">
      <c r="A65">
        <f t="shared" si="0"/>
        <v>63</v>
      </c>
      <c r="B65" s="184"/>
      <c r="C65" s="184" t="s">
        <v>83</v>
      </c>
    </row>
    <row r="66" spans="1:3" x14ac:dyDescent="0.25">
      <c r="A66">
        <f t="shared" si="0"/>
        <v>64</v>
      </c>
      <c r="B66" s="184"/>
      <c r="C66" s="184" t="s">
        <v>84</v>
      </c>
    </row>
    <row r="67" spans="1:3" x14ac:dyDescent="0.25">
      <c r="A67">
        <f t="shared" si="0"/>
        <v>65</v>
      </c>
      <c r="B67" s="184" t="s">
        <v>361</v>
      </c>
      <c r="C67" s="184" t="s">
        <v>85</v>
      </c>
    </row>
    <row r="68" spans="1:3" x14ac:dyDescent="0.25">
      <c r="A68">
        <f t="shared" si="0"/>
        <v>66</v>
      </c>
      <c r="B68" s="184" t="s">
        <v>314</v>
      </c>
      <c r="C68" s="184" t="s">
        <v>86</v>
      </c>
    </row>
    <row r="69" spans="1:3" x14ac:dyDescent="0.25">
      <c r="A69">
        <f t="shared" ref="A69:A70" si="1">A68+1</f>
        <v>67</v>
      </c>
      <c r="B69" s="184" t="s">
        <v>386</v>
      </c>
      <c r="C69" s="184" t="s">
        <v>87</v>
      </c>
    </row>
    <row r="70" spans="1:3" x14ac:dyDescent="0.25">
      <c r="A70">
        <f t="shared" si="1"/>
        <v>68</v>
      </c>
      <c r="B70" s="184"/>
      <c r="C70" s="184" t="s">
        <v>88</v>
      </c>
    </row>
    <row r="71" spans="1:3" x14ac:dyDescent="0.25">
      <c r="A71">
        <f>A70+1</f>
        <v>69</v>
      </c>
      <c r="B71" s="184" t="s">
        <v>316</v>
      </c>
      <c r="C71" s="184" t="s">
        <v>89</v>
      </c>
    </row>
    <row r="72" spans="1:3" x14ac:dyDescent="0.25">
      <c r="A72">
        <f>A71+1</f>
        <v>70</v>
      </c>
      <c r="B72" s="184" t="s">
        <v>364</v>
      </c>
      <c r="C72" s="184" t="s">
        <v>90</v>
      </c>
    </row>
    <row r="73" spans="1:3" x14ac:dyDescent="0.25">
      <c r="B73" s="184" t="s">
        <v>344</v>
      </c>
      <c r="C73" s="184" t="s">
        <v>91</v>
      </c>
    </row>
    <row r="74" spans="1:3" x14ac:dyDescent="0.25">
      <c r="B74" s="184"/>
      <c r="C74" s="184" t="s">
        <v>93</v>
      </c>
    </row>
    <row r="75" spans="1:3" x14ac:dyDescent="0.25">
      <c r="B75" s="184"/>
      <c r="C75" s="184" t="s">
        <v>94</v>
      </c>
    </row>
    <row r="76" spans="1:3" x14ac:dyDescent="0.25">
      <c r="B76" s="184" t="s">
        <v>346</v>
      </c>
      <c r="C76" s="184" t="s">
        <v>95</v>
      </c>
    </row>
    <row r="77" spans="1:3" x14ac:dyDescent="0.25">
      <c r="B77" s="184" t="s">
        <v>363</v>
      </c>
      <c r="C77" s="184" t="s">
        <v>96</v>
      </c>
    </row>
    <row r="78" spans="1:3" x14ac:dyDescent="0.25">
      <c r="B78" s="184" t="s">
        <v>342</v>
      </c>
      <c r="C78" s="184" t="s">
        <v>97</v>
      </c>
    </row>
    <row r="79" spans="1:3" x14ac:dyDescent="0.25">
      <c r="B79" s="184"/>
      <c r="C79" s="184" t="s">
        <v>98</v>
      </c>
    </row>
    <row r="80" spans="1:3" x14ac:dyDescent="0.25">
      <c r="B80" s="184"/>
      <c r="C80" s="184" t="s">
        <v>99</v>
      </c>
    </row>
    <row r="81" spans="2:3" x14ac:dyDescent="0.25">
      <c r="B81" s="184"/>
      <c r="C81" s="184" t="s">
        <v>100</v>
      </c>
    </row>
    <row r="82" spans="2:3" x14ac:dyDescent="0.25">
      <c r="B82" s="184"/>
      <c r="C82" s="184" t="s">
        <v>101</v>
      </c>
    </row>
    <row r="83" spans="2:3" x14ac:dyDescent="0.25">
      <c r="B83" s="184" t="s">
        <v>351</v>
      </c>
      <c r="C83" s="184" t="s">
        <v>102</v>
      </c>
    </row>
    <row r="84" spans="2:3" x14ac:dyDescent="0.25">
      <c r="B84" s="184"/>
      <c r="C84" s="184" t="s">
        <v>103</v>
      </c>
    </row>
    <row r="85" spans="2:3" x14ac:dyDescent="0.25">
      <c r="B85" s="184" t="s">
        <v>345</v>
      </c>
      <c r="C85" s="184" t="s">
        <v>104</v>
      </c>
    </row>
    <row r="86" spans="2:3" x14ac:dyDescent="0.25">
      <c r="B86" s="184"/>
      <c r="C86" s="184" t="s">
        <v>105</v>
      </c>
    </row>
    <row r="87" spans="2:3" x14ac:dyDescent="0.25">
      <c r="B87" s="184"/>
      <c r="C87" s="184" t="s">
        <v>106</v>
      </c>
    </row>
    <row r="88" spans="2:3" x14ac:dyDescent="0.25">
      <c r="B88" s="184"/>
      <c r="C88" s="184" t="s">
        <v>107</v>
      </c>
    </row>
    <row r="89" spans="2:3" x14ac:dyDescent="0.25">
      <c r="B89" s="184"/>
      <c r="C89" s="184" t="s">
        <v>108</v>
      </c>
    </row>
    <row r="90" spans="2:3" x14ac:dyDescent="0.25">
      <c r="B90" s="184"/>
      <c r="C90" s="184" t="s">
        <v>109</v>
      </c>
    </row>
    <row r="91" spans="2:3" ht="18" x14ac:dyDescent="0.25">
      <c r="B91" s="112" t="s">
        <v>419</v>
      </c>
      <c r="C91" s="184" t="s">
        <v>110</v>
      </c>
    </row>
    <row r="92" spans="2:3" x14ac:dyDescent="0.25">
      <c r="B92" s="184"/>
      <c r="C92" s="184" t="s">
        <v>111</v>
      </c>
    </row>
    <row r="93" spans="2:3" x14ac:dyDescent="0.25">
      <c r="B93" s="184"/>
      <c r="C93" s="184" t="s">
        <v>112</v>
      </c>
    </row>
    <row r="94" spans="2:3" x14ac:dyDescent="0.25">
      <c r="B94" s="184"/>
      <c r="C94" s="184" t="s">
        <v>113</v>
      </c>
    </row>
    <row r="95" spans="2:3" x14ac:dyDescent="0.25">
      <c r="B95" s="184"/>
      <c r="C95" s="184" t="s">
        <v>114</v>
      </c>
    </row>
    <row r="96" spans="2:3" x14ac:dyDescent="0.25">
      <c r="B96" s="184"/>
      <c r="C96" s="184" t="s">
        <v>115</v>
      </c>
    </row>
    <row r="97" spans="2:3" x14ac:dyDescent="0.25">
      <c r="B97" s="184"/>
      <c r="C97" s="184" t="s">
        <v>116</v>
      </c>
    </row>
    <row r="98" spans="2:3" x14ac:dyDescent="0.25">
      <c r="B98" s="184" t="s">
        <v>362</v>
      </c>
      <c r="C98" s="184" t="s">
        <v>117</v>
      </c>
    </row>
    <row r="99" spans="2:3" x14ac:dyDescent="0.25">
      <c r="B99" s="184" t="s">
        <v>367</v>
      </c>
      <c r="C99" s="184" t="s">
        <v>118</v>
      </c>
    </row>
    <row r="100" spans="2:3" x14ac:dyDescent="0.25">
      <c r="B100" s="184"/>
      <c r="C100" s="184" t="s">
        <v>119</v>
      </c>
    </row>
    <row r="101" spans="2:3" x14ac:dyDescent="0.25">
      <c r="B101" s="184"/>
      <c r="C101" s="184" t="s">
        <v>120</v>
      </c>
    </row>
    <row r="102" spans="2:3" x14ac:dyDescent="0.25">
      <c r="B102" s="184"/>
      <c r="C102" s="184" t="s">
        <v>121</v>
      </c>
    </row>
    <row r="103" spans="2:3" x14ac:dyDescent="0.25">
      <c r="B103" s="184"/>
      <c r="C103" s="184" t="s">
        <v>122</v>
      </c>
    </row>
    <row r="104" spans="2:3" x14ac:dyDescent="0.25">
      <c r="B104" s="184"/>
      <c r="C104" s="184" t="s">
        <v>123</v>
      </c>
    </row>
    <row r="105" spans="2:3" x14ac:dyDescent="0.25">
      <c r="B105" s="184"/>
      <c r="C105" s="184" t="s">
        <v>124</v>
      </c>
    </row>
    <row r="106" spans="2:3" ht="18" x14ac:dyDescent="0.25">
      <c r="B106" s="112" t="s">
        <v>418</v>
      </c>
      <c r="C106" s="184" t="s">
        <v>125</v>
      </c>
    </row>
    <row r="107" spans="2:3" x14ac:dyDescent="0.25">
      <c r="B107" s="184"/>
      <c r="C107" s="184" t="s">
        <v>126</v>
      </c>
    </row>
    <row r="108" spans="2:3" x14ac:dyDescent="0.25">
      <c r="B108" s="184"/>
      <c r="C108" s="184" t="s">
        <v>127</v>
      </c>
    </row>
    <row r="109" spans="2:3" x14ac:dyDescent="0.25">
      <c r="B109" s="184"/>
      <c r="C109" s="184" t="s">
        <v>128</v>
      </c>
    </row>
    <row r="110" spans="2:3" x14ac:dyDescent="0.25">
      <c r="B110" s="184"/>
      <c r="C110" s="184" t="s">
        <v>129</v>
      </c>
    </row>
    <row r="111" spans="2:3" x14ac:dyDescent="0.25">
      <c r="B111" s="184"/>
      <c r="C111" s="184" t="s">
        <v>130</v>
      </c>
    </row>
    <row r="112" spans="2:3" x14ac:dyDescent="0.25">
      <c r="B112" s="184"/>
      <c r="C112" s="184" t="s">
        <v>131</v>
      </c>
    </row>
    <row r="113" spans="2:3" x14ac:dyDescent="0.25">
      <c r="B113" s="184"/>
      <c r="C113" s="184" t="s">
        <v>132</v>
      </c>
    </row>
    <row r="114" spans="2:3" x14ac:dyDescent="0.25">
      <c r="B114" s="184" t="s">
        <v>359</v>
      </c>
      <c r="C114" s="184" t="s">
        <v>133</v>
      </c>
    </row>
    <row r="115" spans="2:3" x14ac:dyDescent="0.25">
      <c r="B115" s="184" t="s">
        <v>373</v>
      </c>
      <c r="C115" s="184" t="s">
        <v>134</v>
      </c>
    </row>
    <row r="116" spans="2:3" x14ac:dyDescent="0.25">
      <c r="B116" s="184"/>
      <c r="C116" s="184" t="s">
        <v>135</v>
      </c>
    </row>
    <row r="117" spans="2:3" x14ac:dyDescent="0.25">
      <c r="B117" s="184"/>
      <c r="C117" s="184" t="s">
        <v>136</v>
      </c>
    </row>
    <row r="118" spans="2:3" x14ac:dyDescent="0.25">
      <c r="B118" s="184"/>
      <c r="C118" s="184" t="s">
        <v>137</v>
      </c>
    </row>
    <row r="119" spans="2:3" x14ac:dyDescent="0.25">
      <c r="B119" s="184"/>
      <c r="C119" s="184" t="s">
        <v>138</v>
      </c>
    </row>
    <row r="120" spans="2:3" x14ac:dyDescent="0.25">
      <c r="B120" s="184"/>
      <c r="C120" s="184" t="s">
        <v>139</v>
      </c>
    </row>
    <row r="121" spans="2:3" x14ac:dyDescent="0.25">
      <c r="B121" s="184"/>
      <c r="C121" s="184" t="s">
        <v>140</v>
      </c>
    </row>
    <row r="122" spans="2:3" x14ac:dyDescent="0.25">
      <c r="B122" s="184"/>
      <c r="C122" s="184" t="s">
        <v>141</v>
      </c>
    </row>
    <row r="123" spans="2:3" x14ac:dyDescent="0.25">
      <c r="B123" s="184"/>
      <c r="C123" s="184" t="s">
        <v>142</v>
      </c>
    </row>
    <row r="124" spans="2:3" x14ac:dyDescent="0.25">
      <c r="B124" s="184"/>
      <c r="C124" s="184" t="s">
        <v>143</v>
      </c>
    </row>
    <row r="125" spans="2:3" ht="18" x14ac:dyDescent="0.25">
      <c r="B125" s="112" t="s">
        <v>415</v>
      </c>
      <c r="C125" s="184" t="s">
        <v>144</v>
      </c>
    </row>
    <row r="126" spans="2:3" x14ac:dyDescent="0.25">
      <c r="B126" s="184" t="s">
        <v>357</v>
      </c>
      <c r="C126" s="184" t="s">
        <v>145</v>
      </c>
    </row>
    <row r="127" spans="2:3" x14ac:dyDescent="0.25">
      <c r="B127" s="184"/>
      <c r="C127" s="184" t="s">
        <v>146</v>
      </c>
    </row>
    <row r="128" spans="2:3" x14ac:dyDescent="0.25">
      <c r="B128" s="184"/>
      <c r="C128" s="184" t="s">
        <v>147</v>
      </c>
    </row>
    <row r="129" spans="2:3" x14ac:dyDescent="0.25">
      <c r="B129" s="184"/>
      <c r="C129" s="184" t="s">
        <v>148</v>
      </c>
    </row>
    <row r="130" spans="2:3" x14ac:dyDescent="0.25">
      <c r="B130" s="184"/>
      <c r="C130" s="184" t="s">
        <v>149</v>
      </c>
    </row>
    <row r="131" spans="2:3" x14ac:dyDescent="0.25">
      <c r="B131" s="184" t="s">
        <v>319</v>
      </c>
      <c r="C131" s="184" t="s">
        <v>150</v>
      </c>
    </row>
    <row r="132" spans="2:3" x14ac:dyDescent="0.25">
      <c r="B132" s="184"/>
      <c r="C132" s="184" t="s">
        <v>151</v>
      </c>
    </row>
    <row r="133" spans="2:3" x14ac:dyDescent="0.25">
      <c r="B133" s="184"/>
      <c r="C133" s="184" t="s">
        <v>152</v>
      </c>
    </row>
    <row r="134" spans="2:3" x14ac:dyDescent="0.25">
      <c r="B134" s="184"/>
      <c r="C134" s="184" t="s">
        <v>153</v>
      </c>
    </row>
    <row r="135" spans="2:3" x14ac:dyDescent="0.25">
      <c r="B135" s="184"/>
      <c r="C135" s="184" t="s">
        <v>154</v>
      </c>
    </row>
    <row r="136" spans="2:3" x14ac:dyDescent="0.25">
      <c r="B136" s="184"/>
      <c r="C136" s="184" t="s">
        <v>155</v>
      </c>
    </row>
    <row r="137" spans="2:3" ht="18" x14ac:dyDescent="0.25">
      <c r="B137" s="112" t="s">
        <v>417</v>
      </c>
      <c r="C137" s="184" t="s">
        <v>156</v>
      </c>
    </row>
    <row r="138" spans="2:3" x14ac:dyDescent="0.25">
      <c r="B138" s="184"/>
      <c r="C138" s="184" t="s">
        <v>157</v>
      </c>
    </row>
    <row r="139" spans="2:3" x14ac:dyDescent="0.25">
      <c r="B139" s="184" t="s">
        <v>315</v>
      </c>
      <c r="C139" s="184" t="s">
        <v>158</v>
      </c>
    </row>
    <row r="140" spans="2:3" x14ac:dyDescent="0.25">
      <c r="B140" s="184"/>
      <c r="C140" s="184" t="s">
        <v>159</v>
      </c>
    </row>
    <row r="141" spans="2:3" x14ac:dyDescent="0.25">
      <c r="B141" s="184"/>
      <c r="C141" s="184" t="s">
        <v>160</v>
      </c>
    </row>
    <row r="142" spans="2:3" x14ac:dyDescent="0.25">
      <c r="B142" s="184"/>
      <c r="C142" s="184" t="s">
        <v>161</v>
      </c>
    </row>
    <row r="143" spans="2:3" x14ac:dyDescent="0.25">
      <c r="B143" s="184"/>
      <c r="C143" s="184" t="s">
        <v>162</v>
      </c>
    </row>
    <row r="144" spans="2:3" x14ac:dyDescent="0.25">
      <c r="B144" s="184" t="s">
        <v>318</v>
      </c>
      <c r="C144" s="184" t="s">
        <v>163</v>
      </c>
    </row>
    <row r="145" spans="2:3" x14ac:dyDescent="0.25">
      <c r="B145" s="184"/>
      <c r="C145" s="184" t="s">
        <v>164</v>
      </c>
    </row>
    <row r="146" spans="2:3" x14ac:dyDescent="0.25">
      <c r="B146" s="184" t="s">
        <v>332</v>
      </c>
      <c r="C146" s="184" t="s">
        <v>165</v>
      </c>
    </row>
    <row r="147" spans="2:3" x14ac:dyDescent="0.25">
      <c r="B147" s="184"/>
      <c r="C147" s="184" t="s">
        <v>166</v>
      </c>
    </row>
    <row r="148" spans="2:3" x14ac:dyDescent="0.25">
      <c r="B148" s="184" t="s">
        <v>331</v>
      </c>
      <c r="C148" s="184" t="s">
        <v>167</v>
      </c>
    </row>
    <row r="149" spans="2:3" ht="18" x14ac:dyDescent="0.25">
      <c r="B149" s="111" t="s">
        <v>424</v>
      </c>
      <c r="C149" s="184" t="s">
        <v>168</v>
      </c>
    </row>
    <row r="150" spans="2:3" x14ac:dyDescent="0.25">
      <c r="B150" s="184"/>
      <c r="C150" s="184" t="s">
        <v>169</v>
      </c>
    </row>
    <row r="151" spans="2:3" x14ac:dyDescent="0.25">
      <c r="B151" s="184"/>
      <c r="C151" s="184" t="s">
        <v>170</v>
      </c>
    </row>
    <row r="152" spans="2:3" x14ac:dyDescent="0.25">
      <c r="B152" s="184"/>
      <c r="C152" s="184" t="s">
        <v>171</v>
      </c>
    </row>
    <row r="153" spans="2:3" x14ac:dyDescent="0.25">
      <c r="B153" s="184"/>
      <c r="C153" s="184" t="s">
        <v>172</v>
      </c>
    </row>
    <row r="154" spans="2:3" x14ac:dyDescent="0.25">
      <c r="B154" s="184"/>
      <c r="C154" s="184" t="s">
        <v>173</v>
      </c>
    </row>
    <row r="155" spans="2:3" x14ac:dyDescent="0.25">
      <c r="B155" s="184"/>
      <c r="C155" s="184" t="s">
        <v>174</v>
      </c>
    </row>
    <row r="156" spans="2:3" x14ac:dyDescent="0.25">
      <c r="B156" s="184"/>
      <c r="C156" s="184" t="s">
        <v>175</v>
      </c>
    </row>
    <row r="157" spans="2:3" x14ac:dyDescent="0.25">
      <c r="B157" s="184" t="s">
        <v>365</v>
      </c>
      <c r="C157" s="184" t="s">
        <v>176</v>
      </c>
    </row>
    <row r="158" spans="2:3" x14ac:dyDescent="0.25">
      <c r="B158" s="184"/>
      <c r="C158" s="184" t="s">
        <v>177</v>
      </c>
    </row>
    <row r="159" spans="2:3" x14ac:dyDescent="0.25">
      <c r="B159" s="184" t="s">
        <v>374</v>
      </c>
      <c r="C159" s="184" t="s">
        <v>178</v>
      </c>
    </row>
    <row r="160" spans="2:3" x14ac:dyDescent="0.25">
      <c r="B160" s="184"/>
      <c r="C160" s="184" t="s">
        <v>179</v>
      </c>
    </row>
    <row r="161" spans="2:3" x14ac:dyDescent="0.25">
      <c r="B161" s="184"/>
      <c r="C161" s="184" t="s">
        <v>180</v>
      </c>
    </row>
    <row r="162" spans="2:3" x14ac:dyDescent="0.25">
      <c r="B162" s="184"/>
      <c r="C162" s="184" t="s">
        <v>181</v>
      </c>
    </row>
    <row r="163" spans="2:3" x14ac:dyDescent="0.25">
      <c r="B163" s="184"/>
      <c r="C163" s="184" t="s">
        <v>182</v>
      </c>
    </row>
    <row r="164" spans="2:3" x14ac:dyDescent="0.25">
      <c r="B164" s="184"/>
      <c r="C164" s="184" t="s">
        <v>183</v>
      </c>
    </row>
    <row r="165" spans="2:3" x14ac:dyDescent="0.25">
      <c r="B165" s="184"/>
      <c r="C165" s="184" t="s">
        <v>184</v>
      </c>
    </row>
    <row r="166" spans="2:3" x14ac:dyDescent="0.25">
      <c r="B166" s="184"/>
      <c r="C166" s="184" t="s">
        <v>185</v>
      </c>
    </row>
    <row r="167" spans="2:3" x14ac:dyDescent="0.25">
      <c r="B167" s="184"/>
      <c r="C167" s="184" t="s">
        <v>186</v>
      </c>
    </row>
    <row r="168" spans="2:3" x14ac:dyDescent="0.25">
      <c r="B168" s="184"/>
      <c r="C168" s="184" t="s">
        <v>187</v>
      </c>
    </row>
    <row r="169" spans="2:3" x14ac:dyDescent="0.25">
      <c r="B169" s="184"/>
      <c r="C169" s="184" t="s">
        <v>188</v>
      </c>
    </row>
    <row r="170" spans="2:3" x14ac:dyDescent="0.25">
      <c r="B170" s="184"/>
      <c r="C170" s="184" t="s">
        <v>189</v>
      </c>
    </row>
    <row r="171" spans="2:3" x14ac:dyDescent="0.25">
      <c r="B171" s="184" t="s">
        <v>352</v>
      </c>
      <c r="C171" s="184" t="s">
        <v>190</v>
      </c>
    </row>
    <row r="172" spans="2:3" ht="18" x14ac:dyDescent="0.25">
      <c r="B172" s="135" t="s">
        <v>430</v>
      </c>
      <c r="C172" s="184" t="s">
        <v>191</v>
      </c>
    </row>
    <row r="173" spans="2:3" x14ac:dyDescent="0.25">
      <c r="B173" s="184"/>
      <c r="C173" s="184" t="s">
        <v>192</v>
      </c>
    </row>
    <row r="174" spans="2:3" x14ac:dyDescent="0.25">
      <c r="B174" s="184"/>
      <c r="C174" s="184" t="s">
        <v>193</v>
      </c>
    </row>
    <row r="175" spans="2:3" x14ac:dyDescent="0.25">
      <c r="B175" s="184"/>
      <c r="C175" s="184" t="s">
        <v>194</v>
      </c>
    </row>
    <row r="176" spans="2:3" x14ac:dyDescent="0.25">
      <c r="B176" s="184"/>
      <c r="C176" s="184" t="s">
        <v>195</v>
      </c>
    </row>
    <row r="177" spans="2:3" x14ac:dyDescent="0.25">
      <c r="B177" s="184"/>
      <c r="C177" s="184" t="s">
        <v>196</v>
      </c>
    </row>
    <row r="178" spans="2:3" x14ac:dyDescent="0.25">
      <c r="B178" s="184"/>
      <c r="C178" s="184" t="s">
        <v>197</v>
      </c>
    </row>
    <row r="179" spans="2:3" x14ac:dyDescent="0.25">
      <c r="B179" s="184"/>
      <c r="C179" s="184" t="s">
        <v>199</v>
      </c>
    </row>
    <row r="180" spans="2:3" x14ac:dyDescent="0.25">
      <c r="B180" s="184"/>
      <c r="C180" s="184" t="s">
        <v>200</v>
      </c>
    </row>
    <row r="181" spans="2:3" x14ac:dyDescent="0.25">
      <c r="B181" s="184"/>
      <c r="C181" s="184" t="s">
        <v>198</v>
      </c>
    </row>
    <row r="182" spans="2:3" x14ac:dyDescent="0.25">
      <c r="B182" s="184"/>
      <c r="C182" s="184" t="s">
        <v>201</v>
      </c>
    </row>
    <row r="183" spans="2:3" x14ac:dyDescent="0.25">
      <c r="B183" s="184"/>
      <c r="C183" s="184" t="s">
        <v>203</v>
      </c>
    </row>
    <row r="184" spans="2:3" x14ac:dyDescent="0.25">
      <c r="B184" s="184" t="s">
        <v>307</v>
      </c>
      <c r="C184" s="184" t="s">
        <v>202</v>
      </c>
    </row>
    <row r="185" spans="2:3" x14ac:dyDescent="0.25">
      <c r="B185" s="184"/>
      <c r="C185" s="184" t="s">
        <v>204</v>
      </c>
    </row>
    <row r="186" spans="2:3" x14ac:dyDescent="0.25">
      <c r="B186" s="184"/>
      <c r="C186" s="184" t="s">
        <v>205</v>
      </c>
    </row>
    <row r="187" spans="2:3" x14ac:dyDescent="0.25">
      <c r="B187" s="184" t="s">
        <v>354</v>
      </c>
      <c r="C187" s="184" t="s">
        <v>206</v>
      </c>
    </row>
    <row r="188" spans="2:3" x14ac:dyDescent="0.25">
      <c r="B188" s="184"/>
      <c r="C188" s="184" t="s">
        <v>207</v>
      </c>
    </row>
    <row r="189" spans="2:3" x14ac:dyDescent="0.25">
      <c r="B189" s="184"/>
      <c r="C189" s="184" t="s">
        <v>208</v>
      </c>
    </row>
    <row r="190" spans="2:3" x14ac:dyDescent="0.25">
      <c r="B190" s="184"/>
      <c r="C190" s="184" t="s">
        <v>209</v>
      </c>
    </row>
    <row r="191" spans="2:3" x14ac:dyDescent="0.25">
      <c r="B191" s="184" t="s">
        <v>372</v>
      </c>
      <c r="C191" s="184" t="s">
        <v>210</v>
      </c>
    </row>
    <row r="192" spans="2:3" x14ac:dyDescent="0.25">
      <c r="B192" s="184" t="s">
        <v>312</v>
      </c>
      <c r="C192" s="184" t="s">
        <v>211</v>
      </c>
    </row>
    <row r="193" spans="2:3" x14ac:dyDescent="0.25">
      <c r="B193" s="184"/>
      <c r="C193" s="184" t="s">
        <v>212</v>
      </c>
    </row>
    <row r="194" spans="2:3" x14ac:dyDescent="0.25">
      <c r="B194" s="184"/>
      <c r="C194" s="184" t="s">
        <v>213</v>
      </c>
    </row>
    <row r="195" spans="2:3" x14ac:dyDescent="0.25">
      <c r="B195" s="184" t="s">
        <v>343</v>
      </c>
      <c r="C195" s="184" t="s">
        <v>214</v>
      </c>
    </row>
    <row r="196" spans="2:3" x14ac:dyDescent="0.25">
      <c r="B196" s="184" t="s">
        <v>336</v>
      </c>
      <c r="C196" s="184" t="s">
        <v>215</v>
      </c>
    </row>
    <row r="197" spans="2:3" x14ac:dyDescent="0.25">
      <c r="B197" s="184" t="s">
        <v>320</v>
      </c>
      <c r="C197" s="184" t="s">
        <v>216</v>
      </c>
    </row>
    <row r="198" spans="2:3" x14ac:dyDescent="0.25">
      <c r="B198" s="184" t="s">
        <v>338</v>
      </c>
      <c r="C198" s="184" t="s">
        <v>217</v>
      </c>
    </row>
    <row r="199" spans="2:3" x14ac:dyDescent="0.25">
      <c r="B199" s="184" t="s">
        <v>327</v>
      </c>
      <c r="C199" s="184" t="s">
        <v>218</v>
      </c>
    </row>
    <row r="200" spans="2:3" x14ac:dyDescent="0.25">
      <c r="B200" s="184" t="s">
        <v>368</v>
      </c>
      <c r="C200" s="184" t="s">
        <v>219</v>
      </c>
    </row>
    <row r="201" spans="2:3" x14ac:dyDescent="0.25">
      <c r="B201" s="184"/>
      <c r="C201" s="184" t="s">
        <v>220</v>
      </c>
    </row>
    <row r="202" spans="2:3" x14ac:dyDescent="0.25">
      <c r="B202" s="184"/>
      <c r="C202" s="184" t="s">
        <v>221</v>
      </c>
    </row>
    <row r="203" spans="2:3" x14ac:dyDescent="0.25">
      <c r="B203" s="184" t="s">
        <v>371</v>
      </c>
      <c r="C203" s="184" t="s">
        <v>222</v>
      </c>
    </row>
    <row r="204" spans="2:3" x14ac:dyDescent="0.25">
      <c r="B204" s="184" t="s">
        <v>360</v>
      </c>
      <c r="C204" s="184" t="s">
        <v>223</v>
      </c>
    </row>
    <row r="205" spans="2:3" x14ac:dyDescent="0.25">
      <c r="B205" s="184"/>
      <c r="C205" s="184" t="s">
        <v>224</v>
      </c>
    </row>
    <row r="206" spans="2:3" x14ac:dyDescent="0.25">
      <c r="B206" s="184"/>
      <c r="C206" s="184" t="s">
        <v>225</v>
      </c>
    </row>
    <row r="207" spans="2:3" x14ac:dyDescent="0.25">
      <c r="B207" s="184"/>
      <c r="C207" s="184" t="s">
        <v>226</v>
      </c>
    </row>
    <row r="208" spans="2:3" ht="18" x14ac:dyDescent="0.25">
      <c r="B208" s="111" t="s">
        <v>422</v>
      </c>
      <c r="C208" s="184" t="s">
        <v>227</v>
      </c>
    </row>
    <row r="209" spans="2:3" x14ac:dyDescent="0.25">
      <c r="B209" s="184"/>
      <c r="C209" s="184" t="s">
        <v>228</v>
      </c>
    </row>
    <row r="210" spans="2:3" x14ac:dyDescent="0.25">
      <c r="B210" s="184"/>
      <c r="C210" s="184" t="s">
        <v>229</v>
      </c>
    </row>
    <row r="211" spans="2:3" ht="18" x14ac:dyDescent="0.25">
      <c r="B211" s="111" t="s">
        <v>421</v>
      </c>
      <c r="C211" s="184" t="s">
        <v>230</v>
      </c>
    </row>
    <row r="212" spans="2:3" x14ac:dyDescent="0.25">
      <c r="B212" s="184" t="s">
        <v>324</v>
      </c>
      <c r="C212" s="184" t="s">
        <v>231</v>
      </c>
    </row>
    <row r="213" spans="2:3" ht="18" x14ac:dyDescent="0.25">
      <c r="B213" s="111" t="s">
        <v>431</v>
      </c>
      <c r="C213" s="184" t="s">
        <v>232</v>
      </c>
    </row>
    <row r="214" spans="2:3" x14ac:dyDescent="0.25">
      <c r="B214" s="184"/>
      <c r="C214" s="184" t="s">
        <v>233</v>
      </c>
    </row>
    <row r="215" spans="2:3" x14ac:dyDescent="0.25">
      <c r="B215" s="184"/>
      <c r="C215" s="184" t="s">
        <v>234</v>
      </c>
    </row>
    <row r="216" spans="2:3" x14ac:dyDescent="0.25">
      <c r="B216" s="184" t="s">
        <v>369</v>
      </c>
      <c r="C216" s="184" t="s">
        <v>235</v>
      </c>
    </row>
    <row r="217" spans="2:3" x14ac:dyDescent="0.25">
      <c r="B217" s="184" t="s">
        <v>366</v>
      </c>
      <c r="C217" s="184" t="s">
        <v>236</v>
      </c>
    </row>
    <row r="218" spans="2:3" x14ac:dyDescent="0.25">
      <c r="B218" s="184" t="s">
        <v>310</v>
      </c>
      <c r="C218" s="184" t="s">
        <v>237</v>
      </c>
    </row>
    <row r="219" spans="2:3" x14ac:dyDescent="0.25">
      <c r="B219" s="184"/>
      <c r="C219" s="184" t="s">
        <v>238</v>
      </c>
    </row>
    <row r="220" spans="2:3" x14ac:dyDescent="0.25">
      <c r="B220" s="184"/>
      <c r="C220" s="184" t="s">
        <v>239</v>
      </c>
    </row>
    <row r="221" spans="2:3" x14ac:dyDescent="0.25">
      <c r="B221" s="184"/>
      <c r="C221" s="184" t="s">
        <v>240</v>
      </c>
    </row>
    <row r="222" spans="2:3" x14ac:dyDescent="0.25">
      <c r="B222" s="184"/>
      <c r="C222" s="184" t="s">
        <v>241</v>
      </c>
    </row>
    <row r="223" spans="2:3" x14ac:dyDescent="0.25">
      <c r="B223" s="184"/>
      <c r="C223" s="184" t="s">
        <v>242</v>
      </c>
    </row>
    <row r="224" spans="2:3" x14ac:dyDescent="0.25">
      <c r="B224" s="184"/>
      <c r="C224" s="184" t="s">
        <v>243</v>
      </c>
    </row>
    <row r="225" spans="2:3" x14ac:dyDescent="0.25">
      <c r="B225" s="184"/>
      <c r="C225" s="184" t="s">
        <v>244</v>
      </c>
    </row>
    <row r="226" spans="2:3" x14ac:dyDescent="0.25">
      <c r="B226" s="184"/>
      <c r="C226" s="184" t="s">
        <v>245</v>
      </c>
    </row>
    <row r="227" spans="2:3" x14ac:dyDescent="0.25">
      <c r="B227" s="184" t="s">
        <v>339</v>
      </c>
      <c r="C227" s="184" t="s">
        <v>246</v>
      </c>
    </row>
    <row r="228" spans="2:3" x14ac:dyDescent="0.25">
      <c r="B228" s="184"/>
      <c r="C228" s="184" t="s">
        <v>247</v>
      </c>
    </row>
    <row r="229" spans="2:3" x14ac:dyDescent="0.25">
      <c r="B229" s="184"/>
      <c r="C229" s="184" t="s">
        <v>248</v>
      </c>
    </row>
    <row r="230" spans="2:3" x14ac:dyDescent="0.25">
      <c r="B230" s="184"/>
      <c r="C230" s="184" t="s">
        <v>249</v>
      </c>
    </row>
    <row r="231" spans="2:3" x14ac:dyDescent="0.25">
      <c r="B231" s="184"/>
      <c r="C231" s="184" t="s">
        <v>250</v>
      </c>
    </row>
    <row r="232" spans="2:3" x14ac:dyDescent="0.25">
      <c r="B232" s="184"/>
      <c r="C232" s="184" t="s">
        <v>251</v>
      </c>
    </row>
    <row r="233" spans="2:3" x14ac:dyDescent="0.25">
      <c r="B233" s="184" t="s">
        <v>321</v>
      </c>
      <c r="C233" s="184" t="s">
        <v>252</v>
      </c>
    </row>
    <row r="234" spans="2:3" x14ac:dyDescent="0.25">
      <c r="B234" s="184" t="s">
        <v>329</v>
      </c>
      <c r="C234" s="184" t="s">
        <v>253</v>
      </c>
    </row>
    <row r="235" spans="2:3" x14ac:dyDescent="0.25">
      <c r="B235" s="184"/>
      <c r="C235" s="184" t="s">
        <v>254</v>
      </c>
    </row>
    <row r="236" spans="2:3" x14ac:dyDescent="0.25">
      <c r="B236" s="184" t="s">
        <v>350</v>
      </c>
      <c r="C236" s="184" t="s">
        <v>255</v>
      </c>
    </row>
    <row r="237" spans="2:3" x14ac:dyDescent="0.25">
      <c r="B237" s="184"/>
      <c r="C237" s="184" t="s">
        <v>256</v>
      </c>
    </row>
    <row r="238" spans="2:3" x14ac:dyDescent="0.25">
      <c r="B238" s="184" t="s">
        <v>333</v>
      </c>
      <c r="C238" s="184" t="s">
        <v>257</v>
      </c>
    </row>
    <row r="239" spans="2:3" x14ac:dyDescent="0.25">
      <c r="B239" s="184"/>
      <c r="C239" s="184" t="s">
        <v>258</v>
      </c>
    </row>
    <row r="240" spans="2:3" x14ac:dyDescent="0.25">
      <c r="B240" s="184" t="s">
        <v>328</v>
      </c>
      <c r="C240" s="184" t="s">
        <v>259</v>
      </c>
    </row>
    <row r="241" spans="2:3" x14ac:dyDescent="0.25">
      <c r="B241" s="184" t="s">
        <v>330</v>
      </c>
      <c r="C241" s="184" t="s">
        <v>260</v>
      </c>
    </row>
    <row r="242" spans="2:3" ht="16.5" customHeight="1" x14ac:dyDescent="0.25">
      <c r="B242" s="184"/>
      <c r="C242" s="184" t="s">
        <v>261</v>
      </c>
    </row>
    <row r="243" spans="2:3" x14ac:dyDescent="0.25">
      <c r="B243" s="184"/>
      <c r="C243" s="184" t="s">
        <v>262</v>
      </c>
    </row>
    <row r="244" spans="2:3" x14ac:dyDescent="0.25">
      <c r="B244" s="184" t="s">
        <v>322</v>
      </c>
      <c r="C244" s="184" t="s">
        <v>263</v>
      </c>
    </row>
    <row r="245" spans="2:3" x14ac:dyDescent="0.25">
      <c r="B245" s="184" t="s">
        <v>358</v>
      </c>
      <c r="C245" s="184" t="s">
        <v>264</v>
      </c>
    </row>
    <row r="246" spans="2:3" x14ac:dyDescent="0.25">
      <c r="B246" s="184"/>
      <c r="C246" s="184" t="s">
        <v>265</v>
      </c>
    </row>
    <row r="247" spans="2:3" x14ac:dyDescent="0.25">
      <c r="B247" s="184"/>
      <c r="C247" s="184" t="s">
        <v>266</v>
      </c>
    </row>
    <row r="248" spans="2:3" x14ac:dyDescent="0.25">
      <c r="B248" s="184" t="s">
        <v>353</v>
      </c>
      <c r="C248" s="184" t="s">
        <v>267</v>
      </c>
    </row>
    <row r="249" spans="2:3" x14ac:dyDescent="0.25">
      <c r="B249" s="184" t="s">
        <v>337</v>
      </c>
      <c r="C249" s="184" t="s">
        <v>268</v>
      </c>
    </row>
    <row r="250" spans="2:3" ht="18" x14ac:dyDescent="0.25">
      <c r="B250" s="111" t="s">
        <v>423</v>
      </c>
      <c r="C250" s="184" t="s">
        <v>269</v>
      </c>
    </row>
    <row r="251" spans="2:3" x14ac:dyDescent="0.25">
      <c r="B251" s="184"/>
      <c r="C251" s="184" t="s">
        <v>270</v>
      </c>
    </row>
    <row r="252" spans="2:3" x14ac:dyDescent="0.25">
      <c r="B252" s="184"/>
      <c r="C252" s="184" t="s">
        <v>271</v>
      </c>
    </row>
    <row r="253" spans="2:3" x14ac:dyDescent="0.25">
      <c r="B253" s="184"/>
      <c r="C253" s="184" t="s">
        <v>272</v>
      </c>
    </row>
    <row r="254" spans="2:3" x14ac:dyDescent="0.25">
      <c r="B254" s="184"/>
      <c r="C254" s="184" t="s">
        <v>273</v>
      </c>
    </row>
    <row r="255" spans="2:3" x14ac:dyDescent="0.25">
      <c r="B255" s="184"/>
      <c r="C255" s="184" t="s">
        <v>274</v>
      </c>
    </row>
    <row r="256" spans="2:3" x14ac:dyDescent="0.25">
      <c r="B256" s="184"/>
      <c r="C256" s="184" t="s">
        <v>275</v>
      </c>
    </row>
    <row r="257" spans="2:3" x14ac:dyDescent="0.25">
      <c r="B257" s="184" t="s">
        <v>341</v>
      </c>
      <c r="C257" s="184" t="s">
        <v>276</v>
      </c>
    </row>
    <row r="258" spans="2:3" x14ac:dyDescent="0.25">
      <c r="B258" s="184" t="s">
        <v>335</v>
      </c>
      <c r="C258" s="184" t="s">
        <v>277</v>
      </c>
    </row>
    <row r="259" spans="2:3" x14ac:dyDescent="0.25">
      <c r="B259" s="184" t="s">
        <v>340</v>
      </c>
      <c r="C259" s="184" t="s">
        <v>278</v>
      </c>
    </row>
    <row r="260" spans="2:3" x14ac:dyDescent="0.25">
      <c r="B260" s="184" t="s">
        <v>317</v>
      </c>
      <c r="C260" s="184" t="s">
        <v>279</v>
      </c>
    </row>
    <row r="261" spans="2:3" x14ac:dyDescent="0.25">
      <c r="B261" s="184" t="s">
        <v>387</v>
      </c>
      <c r="C261" s="184" t="s">
        <v>280</v>
      </c>
    </row>
    <row r="262" spans="2:3" x14ac:dyDescent="0.25">
      <c r="B262" s="184"/>
      <c r="C262" s="184" t="s">
        <v>281</v>
      </c>
    </row>
    <row r="263" spans="2:3" x14ac:dyDescent="0.25">
      <c r="B263" s="184"/>
      <c r="C263" s="184" t="s">
        <v>282</v>
      </c>
    </row>
    <row r="264" spans="2:3" x14ac:dyDescent="0.25">
      <c r="B264" s="184"/>
      <c r="C264" s="184" t="s">
        <v>283</v>
      </c>
    </row>
    <row r="265" spans="2:3" x14ac:dyDescent="0.25">
      <c r="B265" s="184"/>
      <c r="C265" s="184" t="s">
        <v>284</v>
      </c>
    </row>
    <row r="266" spans="2:3" x14ac:dyDescent="0.25">
      <c r="B266" s="184"/>
      <c r="C266" s="184" t="s">
        <v>300</v>
      </c>
    </row>
    <row r="267" spans="2:3" x14ac:dyDescent="0.25">
      <c r="B267" s="184" t="s">
        <v>355</v>
      </c>
      <c r="C267" s="184" t="s">
        <v>285</v>
      </c>
    </row>
    <row r="268" spans="2:3" x14ac:dyDescent="0.25">
      <c r="B268" s="184" t="s">
        <v>370</v>
      </c>
      <c r="C268" s="184" t="s">
        <v>287</v>
      </c>
    </row>
    <row r="269" spans="2:3" x14ac:dyDescent="0.25">
      <c r="C269" t="s">
        <v>553</v>
      </c>
    </row>
    <row r="270" spans="2:3" x14ac:dyDescent="0.25">
      <c r="C270" t="s">
        <v>288</v>
      </c>
    </row>
    <row r="271" spans="2:3" x14ac:dyDescent="0.25">
      <c r="C271" t="s">
        <v>289</v>
      </c>
    </row>
  </sheetData>
  <autoFilter ref="B2:C271">
    <sortState ref="B3:C271">
      <sortCondition ref="C2:C271"/>
    </sortState>
  </autoFilter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workbookViewId="0">
      <selection activeCell="D10" sqref="D10"/>
    </sheetView>
  </sheetViews>
  <sheetFormatPr defaultRowHeight="15.75" x14ac:dyDescent="0.25"/>
  <cols>
    <col min="1" max="1" width="4.375" customWidth="1"/>
    <col min="2" max="2" width="23.25" customWidth="1"/>
    <col min="3" max="3" width="17.625" customWidth="1"/>
    <col min="4" max="4" width="11.875" customWidth="1"/>
    <col min="5" max="5" width="12.75" customWidth="1"/>
  </cols>
  <sheetData>
    <row r="3" spans="1:5" ht="18" x14ac:dyDescent="0.25">
      <c r="A3" s="156" t="s">
        <v>382</v>
      </c>
      <c r="B3" s="156"/>
      <c r="C3" s="156"/>
      <c r="D3" s="156"/>
      <c r="E3" s="156"/>
    </row>
    <row r="4" spans="1:5" ht="15.75" customHeight="1" x14ac:dyDescent="0.25">
      <c r="A4" s="154" t="s">
        <v>377</v>
      </c>
      <c r="B4" s="154" t="s">
        <v>378</v>
      </c>
      <c r="C4" s="151" t="s">
        <v>379</v>
      </c>
      <c r="D4" s="152"/>
      <c r="E4" s="153"/>
    </row>
    <row r="5" spans="1:5" ht="30" x14ac:dyDescent="0.25">
      <c r="A5" s="155"/>
      <c r="B5" s="155"/>
      <c r="C5" s="118" t="s">
        <v>380</v>
      </c>
      <c r="D5" s="119" t="s">
        <v>381</v>
      </c>
      <c r="E5" s="119" t="s">
        <v>383</v>
      </c>
    </row>
    <row r="6" spans="1:5" ht="19.5" x14ac:dyDescent="0.25">
      <c r="A6" s="117">
        <v>1</v>
      </c>
      <c r="B6" s="116" t="s">
        <v>312</v>
      </c>
      <c r="C6" s="117" t="s">
        <v>384</v>
      </c>
      <c r="D6" s="117">
        <v>168</v>
      </c>
      <c r="E6" s="115"/>
    </row>
    <row r="7" spans="1:5" ht="19.5" x14ac:dyDescent="0.25">
      <c r="A7" s="117">
        <f>A6+1</f>
        <v>2</v>
      </c>
      <c r="B7" s="116" t="s">
        <v>317</v>
      </c>
      <c r="C7" s="117" t="s">
        <v>384</v>
      </c>
      <c r="D7" s="117">
        <v>242</v>
      </c>
      <c r="E7" s="115"/>
    </row>
    <row r="8" spans="1:5" ht="19.5" x14ac:dyDescent="0.25">
      <c r="A8" s="117">
        <f t="shared" ref="A8:A22" si="0">A7+1</f>
        <v>3</v>
      </c>
      <c r="B8" s="116" t="s">
        <v>320</v>
      </c>
      <c r="C8" s="117" t="s">
        <v>384</v>
      </c>
      <c r="D8" s="117">
        <v>173</v>
      </c>
      <c r="E8" s="115"/>
    </row>
    <row r="9" spans="1:5" ht="19.5" x14ac:dyDescent="0.25">
      <c r="A9" s="117">
        <f t="shared" si="0"/>
        <v>4</v>
      </c>
      <c r="B9" s="116" t="s">
        <v>324</v>
      </c>
      <c r="C9" s="117" t="s">
        <v>384</v>
      </c>
      <c r="D9" s="117">
        <v>187</v>
      </c>
      <c r="E9" s="115"/>
    </row>
    <row r="10" spans="1:5" ht="19.5" x14ac:dyDescent="0.25">
      <c r="A10" s="117">
        <f t="shared" si="0"/>
        <v>5</v>
      </c>
      <c r="B10" s="116" t="s">
        <v>387</v>
      </c>
      <c r="C10" s="117" t="s">
        <v>384</v>
      </c>
      <c r="D10" s="117">
        <v>243</v>
      </c>
      <c r="E10" s="115"/>
    </row>
    <row r="11" spans="1:5" ht="19.5" x14ac:dyDescent="0.25">
      <c r="A11" s="117">
        <f t="shared" si="0"/>
        <v>6</v>
      </c>
      <c r="B11" s="116" t="s">
        <v>319</v>
      </c>
      <c r="C11" s="117" t="s">
        <v>384</v>
      </c>
      <c r="D11" s="117">
        <v>118</v>
      </c>
      <c r="E11" s="115"/>
    </row>
    <row r="12" spans="1:5" ht="19.5" x14ac:dyDescent="0.25">
      <c r="A12" s="117">
        <f t="shared" si="0"/>
        <v>7</v>
      </c>
      <c r="B12" s="116" t="s">
        <v>316</v>
      </c>
      <c r="C12" s="117" t="s">
        <v>384</v>
      </c>
      <c r="D12" s="117">
        <v>62</v>
      </c>
      <c r="E12" s="115"/>
    </row>
    <row r="13" spans="1:5" ht="19.5" x14ac:dyDescent="0.25">
      <c r="A13" s="117">
        <f t="shared" si="0"/>
        <v>8</v>
      </c>
      <c r="B13" s="116" t="s">
        <v>322</v>
      </c>
      <c r="C13" s="117" t="s">
        <v>384</v>
      </c>
      <c r="D13" s="117">
        <v>227</v>
      </c>
      <c r="E13" s="115"/>
    </row>
    <row r="14" spans="1:5" ht="19.5" x14ac:dyDescent="0.25">
      <c r="A14" s="117">
        <f t="shared" si="0"/>
        <v>9</v>
      </c>
      <c r="B14" s="116" t="s">
        <v>314</v>
      </c>
      <c r="C14" s="117" t="s">
        <v>384</v>
      </c>
      <c r="D14" s="117">
        <v>59</v>
      </c>
      <c r="E14" s="115"/>
    </row>
    <row r="15" spans="1:5" ht="19.5" x14ac:dyDescent="0.25">
      <c r="A15" s="117">
        <f t="shared" si="0"/>
        <v>10</v>
      </c>
      <c r="B15" s="116" t="s">
        <v>329</v>
      </c>
      <c r="C15" s="117" t="s">
        <v>384</v>
      </c>
      <c r="D15" s="117">
        <v>217</v>
      </c>
      <c r="E15" s="115"/>
    </row>
    <row r="16" spans="1:5" ht="19.5" x14ac:dyDescent="0.25">
      <c r="A16" s="117">
        <f t="shared" si="0"/>
        <v>11</v>
      </c>
      <c r="B16" s="116" t="s">
        <v>331</v>
      </c>
      <c r="C16" s="117" t="s">
        <v>384</v>
      </c>
      <c r="D16" s="117">
        <v>132</v>
      </c>
      <c r="E16" s="115"/>
    </row>
    <row r="17" spans="1:5" ht="19.5" x14ac:dyDescent="0.25">
      <c r="A17" s="117">
        <f t="shared" si="0"/>
        <v>12</v>
      </c>
      <c r="B17" s="116" t="s">
        <v>333</v>
      </c>
      <c r="C17" s="117" t="s">
        <v>384</v>
      </c>
      <c r="D17" s="117">
        <v>221</v>
      </c>
      <c r="E17" s="115"/>
    </row>
    <row r="18" spans="1:5" ht="19.5" x14ac:dyDescent="0.25">
      <c r="A18" s="117">
        <f t="shared" si="0"/>
        <v>13</v>
      </c>
      <c r="B18" s="116" t="s">
        <v>335</v>
      </c>
      <c r="C18" s="117" t="s">
        <v>384</v>
      </c>
      <c r="D18" s="117">
        <v>240</v>
      </c>
      <c r="E18" s="115"/>
    </row>
    <row r="19" spans="1:5" ht="19.5" x14ac:dyDescent="0.25">
      <c r="A19" s="117">
        <f t="shared" si="0"/>
        <v>14</v>
      </c>
      <c r="B19" s="116" t="s">
        <v>345</v>
      </c>
      <c r="C19" s="117" t="s">
        <v>384</v>
      </c>
      <c r="D19" s="117">
        <v>74</v>
      </c>
      <c r="E19" s="115"/>
    </row>
    <row r="20" spans="1:5" ht="19.5" x14ac:dyDescent="0.25">
      <c r="A20" s="117">
        <f t="shared" si="0"/>
        <v>15</v>
      </c>
      <c r="B20" s="116" t="s">
        <v>361</v>
      </c>
      <c r="C20" s="117" t="s">
        <v>384</v>
      </c>
      <c r="D20" s="117">
        <v>58</v>
      </c>
      <c r="E20" s="115"/>
    </row>
    <row r="21" spans="1:5" ht="19.5" x14ac:dyDescent="0.25">
      <c r="A21" s="117">
        <f t="shared" si="0"/>
        <v>16</v>
      </c>
      <c r="B21" s="116" t="s">
        <v>364</v>
      </c>
      <c r="C21" s="117" t="s">
        <v>384</v>
      </c>
      <c r="D21" s="117" t="s">
        <v>385</v>
      </c>
      <c r="E21" s="115"/>
    </row>
    <row r="22" spans="1:5" ht="19.5" x14ac:dyDescent="0.25">
      <c r="A22" s="117">
        <f t="shared" si="0"/>
        <v>17</v>
      </c>
      <c r="B22" s="116" t="s">
        <v>370</v>
      </c>
      <c r="C22" s="117" t="s">
        <v>384</v>
      </c>
      <c r="D22" s="117">
        <v>248</v>
      </c>
      <c r="E22" s="115"/>
    </row>
  </sheetData>
  <mergeCells count="4">
    <mergeCell ref="C4:E4"/>
    <mergeCell ref="B4:B5"/>
    <mergeCell ref="A4:A5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workbookViewId="0">
      <selection sqref="A1:R20"/>
    </sheetView>
  </sheetViews>
  <sheetFormatPr defaultRowHeight="15.75" x14ac:dyDescent="0.25"/>
  <cols>
    <col min="1" max="1" width="19.875" customWidth="1"/>
    <col min="17" max="17" width="13.125" customWidth="1"/>
  </cols>
  <sheetData>
    <row r="1" spans="1:18" ht="16.5" thickBot="1" x14ac:dyDescent="0.3">
      <c r="A1" s="46"/>
      <c r="B1" s="47"/>
      <c r="C1" s="47"/>
      <c r="D1" s="48" t="s">
        <v>0</v>
      </c>
      <c r="E1" s="47"/>
      <c r="F1" s="47"/>
      <c r="G1" s="48"/>
      <c r="H1" s="47"/>
      <c r="I1" s="47"/>
      <c r="J1" s="48"/>
      <c r="K1" s="48"/>
      <c r="L1" s="48" t="s">
        <v>1</v>
      </c>
      <c r="M1" s="48">
        <v>6.82</v>
      </c>
      <c r="N1" s="48">
        <v>2.65</v>
      </c>
      <c r="O1" s="47"/>
      <c r="P1" s="47"/>
      <c r="Q1" s="47"/>
      <c r="R1" s="47"/>
    </row>
    <row r="2" spans="1:18" ht="18.75" thickBot="1" x14ac:dyDescent="0.3">
      <c r="A2" s="49" t="s">
        <v>290</v>
      </c>
      <c r="B2" s="165">
        <v>44706</v>
      </c>
      <c r="C2" s="160">
        <v>44493</v>
      </c>
      <c r="D2" s="161"/>
      <c r="E2" s="165">
        <v>44738</v>
      </c>
      <c r="F2" s="160"/>
      <c r="G2" s="161"/>
      <c r="H2" s="159" t="s">
        <v>2</v>
      </c>
      <c r="I2" s="160"/>
      <c r="J2" s="161"/>
      <c r="K2" s="166" t="s">
        <v>3</v>
      </c>
      <c r="L2" s="50" t="s">
        <v>4</v>
      </c>
      <c r="M2" s="162" t="s">
        <v>5</v>
      </c>
      <c r="N2" s="163"/>
      <c r="O2" s="164"/>
      <c r="P2" s="50" t="s">
        <v>6</v>
      </c>
      <c r="Q2" s="157" t="s">
        <v>7</v>
      </c>
      <c r="R2" s="51"/>
    </row>
    <row r="3" spans="1:18" ht="18.75" thickBot="1" x14ac:dyDescent="0.3">
      <c r="A3" s="52">
        <v>13</v>
      </c>
      <c r="B3" s="159" t="s">
        <v>8</v>
      </c>
      <c r="C3" s="160"/>
      <c r="D3" s="161"/>
      <c r="E3" s="159" t="s">
        <v>8</v>
      </c>
      <c r="F3" s="160"/>
      <c r="G3" s="161"/>
      <c r="H3" s="159" t="s">
        <v>8</v>
      </c>
      <c r="I3" s="160"/>
      <c r="J3" s="161"/>
      <c r="K3" s="167"/>
      <c r="L3" s="53" t="s">
        <v>9</v>
      </c>
      <c r="M3" s="162" t="s">
        <v>10</v>
      </c>
      <c r="N3" s="163"/>
      <c r="O3" s="164"/>
      <c r="P3" s="53" t="s">
        <v>11</v>
      </c>
      <c r="Q3" s="158"/>
      <c r="R3" s="54"/>
    </row>
    <row r="4" spans="1:18" ht="25.5" x14ac:dyDescent="0.25">
      <c r="A4" s="168"/>
      <c r="B4" s="55" t="s">
        <v>13</v>
      </c>
      <c r="C4" s="56" t="s">
        <v>14</v>
      </c>
      <c r="D4" s="57" t="s">
        <v>15</v>
      </c>
      <c r="E4" s="55" t="s">
        <v>13</v>
      </c>
      <c r="F4" s="56" t="s">
        <v>14</v>
      </c>
      <c r="G4" s="57" t="s">
        <v>15</v>
      </c>
      <c r="H4" s="55" t="s">
        <v>13</v>
      </c>
      <c r="I4" s="56" t="s">
        <v>14</v>
      </c>
      <c r="J4" s="57" t="s">
        <v>16</v>
      </c>
      <c r="K4" s="58">
        <v>44706</v>
      </c>
      <c r="L4" s="58">
        <v>44742</v>
      </c>
      <c r="M4" s="59" t="s">
        <v>17</v>
      </c>
      <c r="N4" s="59" t="s">
        <v>18</v>
      </c>
      <c r="O4" s="59" t="s">
        <v>16</v>
      </c>
      <c r="P4" s="60" t="s">
        <v>19</v>
      </c>
      <c r="Q4" s="61">
        <v>44738</v>
      </c>
      <c r="R4" s="62" t="s">
        <v>20</v>
      </c>
    </row>
    <row r="5" spans="1:18" ht="16.5" thickBot="1" x14ac:dyDescent="0.3">
      <c r="A5" s="169"/>
      <c r="B5" s="63">
        <v>13168.22</v>
      </c>
      <c r="C5" s="64">
        <v>3555.93</v>
      </c>
      <c r="D5" s="64">
        <v>16724.16</v>
      </c>
      <c r="E5" s="64">
        <v>13573.16</v>
      </c>
      <c r="F5" s="64">
        <v>3689.68</v>
      </c>
      <c r="G5" s="64">
        <v>17262.86</v>
      </c>
      <c r="H5" s="65">
        <v>404.94</v>
      </c>
      <c r="I5" s="65">
        <v>133.75</v>
      </c>
      <c r="J5" s="65">
        <v>538.70000000000005</v>
      </c>
      <c r="K5" s="64">
        <v>3208.97</v>
      </c>
      <c r="L5" s="64">
        <v>3000</v>
      </c>
      <c r="M5" s="64">
        <v>2761.69</v>
      </c>
      <c r="N5" s="65">
        <v>354.44</v>
      </c>
      <c r="O5" s="64">
        <v>3116.13</v>
      </c>
      <c r="P5" s="65"/>
      <c r="Q5" s="65">
        <v>3092.84</v>
      </c>
      <c r="R5" s="66" t="s">
        <v>34</v>
      </c>
    </row>
    <row r="6" spans="1:18" ht="18.75" thickBot="1" x14ac:dyDescent="0.3">
      <c r="A6" s="67" t="s">
        <v>291</v>
      </c>
      <c r="B6" s="170">
        <v>44737</v>
      </c>
      <c r="C6" s="171">
        <v>44493</v>
      </c>
      <c r="D6" s="172"/>
      <c r="E6" s="170">
        <v>44768</v>
      </c>
      <c r="F6" s="171"/>
      <c r="G6" s="172"/>
      <c r="H6" s="173" t="s">
        <v>2</v>
      </c>
      <c r="I6" s="171"/>
      <c r="J6" s="172"/>
      <c r="K6" s="174" t="s">
        <v>3</v>
      </c>
      <c r="L6" s="68" t="s">
        <v>4</v>
      </c>
      <c r="M6" s="181" t="s">
        <v>5</v>
      </c>
      <c r="N6" s="182"/>
      <c r="O6" s="183"/>
      <c r="P6" s="68" t="s">
        <v>6</v>
      </c>
      <c r="Q6" s="178" t="s">
        <v>7</v>
      </c>
      <c r="R6" s="69"/>
    </row>
    <row r="7" spans="1:18" ht="18.75" thickBot="1" x14ac:dyDescent="0.3">
      <c r="A7" s="70" t="s">
        <v>292</v>
      </c>
      <c r="B7" s="159" t="s">
        <v>8</v>
      </c>
      <c r="C7" s="160"/>
      <c r="D7" s="161"/>
      <c r="E7" s="159" t="s">
        <v>8</v>
      </c>
      <c r="F7" s="160"/>
      <c r="G7" s="161"/>
      <c r="H7" s="159" t="s">
        <v>8</v>
      </c>
      <c r="I7" s="160"/>
      <c r="J7" s="161"/>
      <c r="K7" s="167"/>
      <c r="L7" s="53" t="s">
        <v>9</v>
      </c>
      <c r="M7" s="162" t="s">
        <v>10</v>
      </c>
      <c r="N7" s="163"/>
      <c r="O7" s="164"/>
      <c r="P7" s="53" t="s">
        <v>11</v>
      </c>
      <c r="Q7" s="158"/>
      <c r="R7" s="54"/>
    </row>
    <row r="8" spans="1:18" ht="25.5" x14ac:dyDescent="0.25">
      <c r="A8" s="179" t="s">
        <v>293</v>
      </c>
      <c r="B8" s="55" t="s">
        <v>13</v>
      </c>
      <c r="C8" s="56" t="s">
        <v>14</v>
      </c>
      <c r="D8" s="57" t="s">
        <v>15</v>
      </c>
      <c r="E8" s="55" t="s">
        <v>13</v>
      </c>
      <c r="F8" s="56" t="s">
        <v>14</v>
      </c>
      <c r="G8" s="57" t="s">
        <v>15</v>
      </c>
      <c r="H8" s="55" t="s">
        <v>13</v>
      </c>
      <c r="I8" s="56" t="s">
        <v>14</v>
      </c>
      <c r="J8" s="57" t="s">
        <v>16</v>
      </c>
      <c r="K8" s="58">
        <v>44737</v>
      </c>
      <c r="L8" s="58">
        <v>44773</v>
      </c>
      <c r="M8" s="59" t="s">
        <v>17</v>
      </c>
      <c r="N8" s="59" t="s">
        <v>18</v>
      </c>
      <c r="O8" s="59" t="s">
        <v>16</v>
      </c>
      <c r="P8" s="60" t="s">
        <v>19</v>
      </c>
      <c r="Q8" s="61">
        <v>44768</v>
      </c>
      <c r="R8" s="62" t="s">
        <v>20</v>
      </c>
    </row>
    <row r="9" spans="1:18" ht="37.5" customHeight="1" thickBot="1" x14ac:dyDescent="0.3">
      <c r="A9" s="180"/>
      <c r="B9" s="71">
        <v>13573.16</v>
      </c>
      <c r="C9" s="72">
        <v>3689.68</v>
      </c>
      <c r="D9" s="72">
        <v>17262.86</v>
      </c>
      <c r="E9" s="72">
        <v>13782.16</v>
      </c>
      <c r="F9" s="72">
        <v>3758.71</v>
      </c>
      <c r="G9" s="72">
        <f>E9+F9</f>
        <v>17540.87</v>
      </c>
      <c r="H9" s="73">
        <f>E9-B9</f>
        <v>209</v>
      </c>
      <c r="I9" s="73">
        <f>F9-C9</f>
        <v>69.0300000000002</v>
      </c>
      <c r="J9" s="73">
        <f>G9-D9</f>
        <v>278.0099999999984</v>
      </c>
      <c r="K9" s="74">
        <v>3092.84</v>
      </c>
      <c r="L9" s="74"/>
      <c r="M9" s="75">
        <f>H9*M1</f>
        <v>1425.38</v>
      </c>
      <c r="N9" s="76">
        <f>I9*N1</f>
        <v>182.92950000000053</v>
      </c>
      <c r="O9" s="77">
        <f>M9+N9</f>
        <v>1608.3095000000008</v>
      </c>
      <c r="P9" s="78"/>
      <c r="Q9" s="79">
        <f>K9-O9</f>
        <v>1484.5304999999994</v>
      </c>
      <c r="R9" s="80" t="s">
        <v>34</v>
      </c>
    </row>
    <row r="10" spans="1:18" ht="18" x14ac:dyDescent="0.25">
      <c r="A10" s="81"/>
      <c r="B10" s="82"/>
      <c r="C10" s="82"/>
      <c r="D10" s="82"/>
      <c r="E10" s="82"/>
      <c r="F10" s="82"/>
      <c r="G10" s="82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4"/>
    </row>
    <row r="11" spans="1:18" ht="18" x14ac:dyDescent="0.25">
      <c r="A11" s="85"/>
      <c r="B11" s="82"/>
      <c r="C11" s="82"/>
      <c r="D11" s="82"/>
      <c r="E11" s="82"/>
      <c r="F11" s="82"/>
      <c r="G11" s="82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4"/>
    </row>
    <row r="12" spans="1:18" ht="18.75" thickBot="1" x14ac:dyDescent="0.3">
      <c r="A12" s="85"/>
      <c r="B12" s="82"/>
      <c r="C12" s="82"/>
      <c r="D12" s="82"/>
      <c r="E12" s="82"/>
      <c r="F12" s="82"/>
      <c r="G12" s="82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4"/>
    </row>
    <row r="13" spans="1:18" ht="24" thickBot="1" x14ac:dyDescent="0.4">
      <c r="A13" s="175" t="s">
        <v>294</v>
      </c>
      <c r="B13" s="176"/>
      <c r="C13" s="176"/>
      <c r="D13" s="176"/>
      <c r="E13" s="177"/>
      <c r="H13" s="86" t="s">
        <v>295</v>
      </c>
      <c r="I13" s="86"/>
      <c r="J13" s="86"/>
      <c r="K13" s="86"/>
      <c r="L13" s="86"/>
    </row>
    <row r="14" spans="1:18" ht="57" x14ac:dyDescent="0.25">
      <c r="A14" s="87"/>
      <c r="B14" s="88" t="s">
        <v>296</v>
      </c>
      <c r="C14" s="88" t="s">
        <v>297</v>
      </c>
      <c r="D14" s="88" t="s">
        <v>298</v>
      </c>
      <c r="E14" s="88" t="s">
        <v>299</v>
      </c>
    </row>
    <row r="15" spans="1:18" ht="18" x14ac:dyDescent="0.25">
      <c r="A15" s="89" t="s">
        <v>13</v>
      </c>
      <c r="B15" s="90">
        <f>H5</f>
        <v>404.94</v>
      </c>
      <c r="C15" s="90">
        <f>B15/31</f>
        <v>13.06258064516129</v>
      </c>
      <c r="D15" s="91">
        <v>16</v>
      </c>
      <c r="E15" s="92">
        <f>D15*C15</f>
        <v>209.00129032258064</v>
      </c>
      <c r="F15" s="39"/>
      <c r="G15" s="39"/>
      <c r="K15" s="39"/>
      <c r="L15" s="39"/>
      <c r="M15" s="39"/>
      <c r="O15" s="39"/>
    </row>
    <row r="16" spans="1:18" ht="18" x14ac:dyDescent="0.25">
      <c r="A16" s="89" t="s">
        <v>14</v>
      </c>
      <c r="B16" s="93">
        <f>I5</f>
        <v>133.75</v>
      </c>
      <c r="C16" s="93">
        <f>B16/31</f>
        <v>4.314516129032258</v>
      </c>
      <c r="D16" s="94">
        <v>16</v>
      </c>
      <c r="E16" s="92">
        <f>D16*C16</f>
        <v>69.032258064516128</v>
      </c>
      <c r="F16" s="82"/>
      <c r="G16" s="82"/>
      <c r="H16" s="82"/>
      <c r="I16" s="82"/>
      <c r="K16" s="39"/>
      <c r="L16" s="39"/>
      <c r="M16" s="39"/>
      <c r="O16" s="39"/>
      <c r="R16" s="95"/>
    </row>
    <row r="17" spans="1:1" x14ac:dyDescent="0.25">
      <c r="A17" s="96"/>
    </row>
  </sheetData>
  <mergeCells count="23">
    <mergeCell ref="A13:E13"/>
    <mergeCell ref="Q6:Q7"/>
    <mergeCell ref="B7:D7"/>
    <mergeCell ref="E7:G7"/>
    <mergeCell ref="H7:J7"/>
    <mergeCell ref="M7:O7"/>
    <mergeCell ref="A8:A9"/>
    <mergeCell ref="M6:O6"/>
    <mergeCell ref="A4:A5"/>
    <mergeCell ref="B6:D6"/>
    <mergeCell ref="E6:G6"/>
    <mergeCell ref="H6:J6"/>
    <mergeCell ref="K6:K7"/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Старшова Нина Васильевна</cp:lastModifiedBy>
  <cp:lastPrinted>2022-11-02T15:43:05Z</cp:lastPrinted>
  <dcterms:created xsi:type="dcterms:W3CDTF">2022-08-01T14:49:12Z</dcterms:created>
  <dcterms:modified xsi:type="dcterms:W3CDTF">2022-11-02T16:18:09Z</dcterms:modified>
</cp:coreProperties>
</file>