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СНТ ОТДЫХ\Электроэнергия\Показания 2022\"/>
    </mc:Choice>
  </mc:AlternateContent>
  <bookViews>
    <workbookView xWindow="0" yWindow="0" windowWidth="20730" windowHeight="11760"/>
  </bookViews>
  <sheets>
    <sheet name="Лист1" sheetId="1" r:id="rId1"/>
    <sheet name="Лист4" sheetId="9" r:id="rId2"/>
    <sheet name="Лист2" sheetId="7" r:id="rId3"/>
    <sheet name="Лист3" sheetId="8" r:id="rId4"/>
    <sheet name="13" sheetId="2" r:id="rId5"/>
    <sheet name="Должники " sheetId="6" r:id="rId6"/>
  </sheets>
  <definedNames>
    <definedName name="_xlnm._FilterDatabase" localSheetId="5" hidden="1">'Должники '!$B$1:$C$78</definedName>
    <definedName name="_xlnm._FilterDatabase" localSheetId="0" hidden="1">Лист1!$A$7:$AD$278</definedName>
    <definedName name="_xlnm._FilterDatabase" localSheetId="2" hidden="1">Лист2!$B$2:$C$271</definedName>
  </definedNames>
  <calcPr calcId="152511" refMode="R1C1"/>
</workbook>
</file>

<file path=xl/calcChain.xml><?xml version="1.0" encoding="utf-8"?>
<calcChain xmlns="http://schemas.openxmlformats.org/spreadsheetml/2006/main">
  <c r="S23" i="1" l="1"/>
  <c r="T110" i="1" l="1"/>
  <c r="M246" i="1" l="1"/>
  <c r="S266" i="1"/>
  <c r="S267" i="1"/>
  <c r="A10" i="8" l="1"/>
  <c r="A11" i="8" s="1"/>
  <c r="A72" i="7"/>
  <c r="A71" i="7"/>
  <c r="A7" i="8"/>
  <c r="A8" i="8" s="1"/>
  <c r="A9" i="8" s="1"/>
  <c r="A4" i="7"/>
  <c r="A5" i="7" s="1"/>
  <c r="A6" i="7" s="1"/>
  <c r="A7" i="7" s="1"/>
  <c r="A8" i="7" s="1"/>
  <c r="A9" i="7" s="1"/>
  <c r="A10" i="7" s="1"/>
  <c r="A11" i="7" s="1"/>
  <c r="A12" i="7" s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A29" i="7" s="1"/>
  <c r="A30" i="7" s="1"/>
  <c r="A31" i="7" s="1"/>
  <c r="A32" i="7" s="1"/>
  <c r="A33" i="7" s="1"/>
  <c r="A34" i="7" s="1"/>
  <c r="A35" i="7" s="1"/>
  <c r="A36" i="7" s="1"/>
  <c r="A37" i="7" s="1"/>
  <c r="A38" i="7" s="1"/>
  <c r="A39" i="7" s="1"/>
  <c r="A40" i="7" s="1"/>
  <c r="A41" i="7" s="1"/>
  <c r="A42" i="7" s="1"/>
  <c r="A43" i="7" s="1"/>
  <c r="A44" i="7" s="1"/>
  <c r="A45" i="7" s="1"/>
  <c r="A46" i="7" s="1"/>
  <c r="A47" i="7" s="1"/>
  <c r="A48" i="7" s="1"/>
  <c r="A49" i="7" s="1"/>
  <c r="A50" i="7" s="1"/>
  <c r="A51" i="7" s="1"/>
  <c r="A52" i="7" s="1"/>
  <c r="A53" i="7" s="1"/>
  <c r="A54" i="7" s="1"/>
  <c r="A55" i="7" s="1"/>
  <c r="A56" i="7" s="1"/>
  <c r="A57" i="7" s="1"/>
  <c r="A58" i="7" s="1"/>
  <c r="A59" i="7" s="1"/>
  <c r="A60" i="7" s="1"/>
  <c r="A61" i="7" s="1"/>
  <c r="A62" i="7" s="1"/>
  <c r="A63" i="7" s="1"/>
  <c r="A64" i="7" s="1"/>
  <c r="A65" i="7" s="1"/>
  <c r="A66" i="7" s="1"/>
  <c r="A67" i="7" s="1"/>
  <c r="A68" i="7" s="1"/>
  <c r="A69" i="7" s="1"/>
  <c r="A70" i="7" s="1"/>
  <c r="A12" i="8" l="1"/>
  <c r="A13" i="8" s="1"/>
  <c r="A14" i="8" s="1"/>
  <c r="A15" i="8" s="1"/>
  <c r="A16" i="8" s="1"/>
  <c r="A17" i="8" s="1"/>
  <c r="A18" i="8" s="1"/>
  <c r="A19" i="8" s="1"/>
  <c r="A20" i="8" s="1"/>
  <c r="A21" i="8" s="1"/>
  <c r="A22" i="8" s="1"/>
  <c r="R9" i="1"/>
  <c r="N196" i="1" l="1"/>
  <c r="P196" i="1" s="1"/>
  <c r="O196" i="1"/>
  <c r="K196" i="1"/>
  <c r="S276" i="1" l="1"/>
  <c r="K276" i="1"/>
  <c r="J276" i="1"/>
  <c r="O276" i="1" s="1"/>
  <c r="I276" i="1"/>
  <c r="N276" i="1" s="1"/>
  <c r="S273" i="1"/>
  <c r="K273" i="1"/>
  <c r="J273" i="1"/>
  <c r="O273" i="1" s="1"/>
  <c r="I273" i="1"/>
  <c r="N273" i="1" s="1"/>
  <c r="P273" i="1" s="1"/>
  <c r="R273" i="1" s="1"/>
  <c r="H260" i="1"/>
  <c r="P276" i="1" l="1"/>
  <c r="R276" i="1" s="1"/>
  <c r="K11" i="1"/>
  <c r="E279" i="1" l="1"/>
  <c r="D279" i="1"/>
  <c r="C279" i="1"/>
  <c r="A4" i="6" l="1"/>
  <c r="A5" i="6" s="1"/>
  <c r="A6" i="6" s="1"/>
  <c r="A7" i="6" s="1"/>
  <c r="A8" i="6" s="1"/>
  <c r="A9" i="6" s="1"/>
  <c r="A10" i="6" s="1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A32" i="6" s="1"/>
  <c r="A33" i="6" s="1"/>
  <c r="A34" i="6" s="1"/>
  <c r="A35" i="6" s="1"/>
  <c r="A36" i="6" s="1"/>
  <c r="A37" i="6" s="1"/>
  <c r="A38" i="6" s="1"/>
  <c r="A39" i="6" s="1"/>
  <c r="A40" i="6" s="1"/>
  <c r="A41" i="6" s="1"/>
  <c r="A42" i="6" s="1"/>
  <c r="A43" i="6" s="1"/>
  <c r="A44" i="6" s="1"/>
  <c r="A45" i="6" s="1"/>
  <c r="A46" i="6" s="1"/>
  <c r="A47" i="6" s="1"/>
  <c r="A48" i="6" s="1"/>
  <c r="A49" i="6" s="1"/>
  <c r="A50" i="6" s="1"/>
  <c r="A51" i="6" s="1"/>
  <c r="A52" i="6" s="1"/>
  <c r="A53" i="6" s="1"/>
  <c r="A54" i="6" s="1"/>
  <c r="A55" i="6" s="1"/>
  <c r="A56" i="6" s="1"/>
  <c r="A57" i="6" s="1"/>
  <c r="A58" i="6" s="1"/>
  <c r="A59" i="6" s="1"/>
  <c r="A60" i="6" s="1"/>
  <c r="A61" i="6" s="1"/>
  <c r="A62" i="6" s="1"/>
  <c r="A63" i="6" s="1"/>
  <c r="A64" i="6" s="1"/>
  <c r="A65" i="6" s="1"/>
  <c r="A66" i="6" s="1"/>
  <c r="A67" i="6" s="1"/>
  <c r="A68" i="6" s="1"/>
  <c r="A69" i="6" s="1"/>
  <c r="A70" i="6" s="1"/>
  <c r="A71" i="6" s="1"/>
  <c r="A72" i="6" s="1"/>
  <c r="A73" i="6" s="1"/>
  <c r="A74" i="6" s="1"/>
  <c r="A75" i="6" s="1"/>
  <c r="A76" i="6" s="1"/>
  <c r="A77" i="6" s="1"/>
  <c r="A78" i="6" s="1"/>
  <c r="B2" i="6"/>
  <c r="J278" i="1" l="1"/>
  <c r="I278" i="1"/>
  <c r="K140" i="1"/>
  <c r="J140" i="1"/>
  <c r="I140" i="1"/>
  <c r="K138" i="1"/>
  <c r="J138" i="1"/>
  <c r="I138" i="1"/>
  <c r="I137" i="1"/>
  <c r="B16" i="2" l="1"/>
  <c r="C16" i="2" s="1"/>
  <c r="E16" i="2" s="1"/>
  <c r="B15" i="2"/>
  <c r="C15" i="2" s="1"/>
  <c r="E15" i="2" s="1"/>
  <c r="I9" i="2"/>
  <c r="N9" i="2" s="1"/>
  <c r="H9" i="2"/>
  <c r="M9" i="2" s="1"/>
  <c r="G9" i="2"/>
  <c r="J9" i="2" s="1"/>
  <c r="O9" i="2" l="1"/>
  <c r="Q9" i="2" s="1"/>
  <c r="H224" i="1" l="1"/>
  <c r="R256" i="1" l="1"/>
  <c r="Q1" i="1"/>
  <c r="S278" i="1"/>
  <c r="K278" i="1"/>
  <c r="S277" i="1"/>
  <c r="K277" i="1"/>
  <c r="J277" i="1"/>
  <c r="I277" i="1"/>
  <c r="S275" i="1"/>
  <c r="K275" i="1"/>
  <c r="J275" i="1"/>
  <c r="I275" i="1"/>
  <c r="S274" i="1"/>
  <c r="K274" i="1"/>
  <c r="J274" i="1"/>
  <c r="I274" i="1"/>
  <c r="S272" i="1"/>
  <c r="K272" i="1"/>
  <c r="J272" i="1"/>
  <c r="I272" i="1"/>
  <c r="S271" i="1"/>
  <c r="K271" i="1"/>
  <c r="J271" i="1"/>
  <c r="I271" i="1"/>
  <c r="S270" i="1"/>
  <c r="K270" i="1"/>
  <c r="J270" i="1"/>
  <c r="I270" i="1"/>
  <c r="S269" i="1"/>
  <c r="K269" i="1"/>
  <c r="J269" i="1"/>
  <c r="I269" i="1"/>
  <c r="S268" i="1"/>
  <c r="S265" i="1"/>
  <c r="S264" i="1"/>
  <c r="S263" i="1"/>
  <c r="K263" i="1"/>
  <c r="J263" i="1"/>
  <c r="I263" i="1"/>
  <c r="S262" i="1"/>
  <c r="K262" i="1"/>
  <c r="J262" i="1"/>
  <c r="I262" i="1"/>
  <c r="S261" i="1"/>
  <c r="K261" i="1"/>
  <c r="J261" i="1"/>
  <c r="I261" i="1"/>
  <c r="S260" i="1"/>
  <c r="K260" i="1"/>
  <c r="J260" i="1"/>
  <c r="I260" i="1"/>
  <c r="S259" i="1"/>
  <c r="K259" i="1"/>
  <c r="J259" i="1"/>
  <c r="I259" i="1"/>
  <c r="S258" i="1"/>
  <c r="K258" i="1"/>
  <c r="J258" i="1"/>
  <c r="I258" i="1"/>
  <c r="S257" i="1"/>
  <c r="S256" i="1"/>
  <c r="S255" i="1"/>
  <c r="S254" i="1"/>
  <c r="K254" i="1"/>
  <c r="J254" i="1"/>
  <c r="I254" i="1"/>
  <c r="S253" i="1"/>
  <c r="K253" i="1"/>
  <c r="J253" i="1"/>
  <c r="I253" i="1"/>
  <c r="S252" i="1"/>
  <c r="S251" i="1"/>
  <c r="S250" i="1"/>
  <c r="K250" i="1"/>
  <c r="J250" i="1"/>
  <c r="I250" i="1"/>
  <c r="S249" i="1"/>
  <c r="K249" i="1"/>
  <c r="J249" i="1"/>
  <c r="I249" i="1"/>
  <c r="S248" i="1"/>
  <c r="S247" i="1"/>
  <c r="S246" i="1"/>
  <c r="S245" i="1"/>
  <c r="S244" i="1"/>
  <c r="S243" i="1"/>
  <c r="S242" i="1"/>
  <c r="K242" i="1"/>
  <c r="J242" i="1"/>
  <c r="I242" i="1"/>
  <c r="S241" i="1"/>
  <c r="S240" i="1"/>
  <c r="K240" i="1"/>
  <c r="J240" i="1"/>
  <c r="I240" i="1"/>
  <c r="S239" i="1"/>
  <c r="K239" i="1"/>
  <c r="J239" i="1"/>
  <c r="I239" i="1"/>
  <c r="S238" i="1"/>
  <c r="K238" i="1"/>
  <c r="J238" i="1"/>
  <c r="I238" i="1"/>
  <c r="S237" i="1"/>
  <c r="K237" i="1"/>
  <c r="J237" i="1"/>
  <c r="I237" i="1"/>
  <c r="S236" i="1"/>
  <c r="K236" i="1"/>
  <c r="J236" i="1"/>
  <c r="I236" i="1"/>
  <c r="S235" i="1"/>
  <c r="K235" i="1"/>
  <c r="J235" i="1"/>
  <c r="I235" i="1"/>
  <c r="S234" i="1"/>
  <c r="S233" i="1"/>
  <c r="S232" i="1"/>
  <c r="S231" i="1"/>
  <c r="K231" i="1"/>
  <c r="J231" i="1"/>
  <c r="I231" i="1"/>
  <c r="S230" i="1"/>
  <c r="K230" i="1"/>
  <c r="J230" i="1"/>
  <c r="I230" i="1"/>
  <c r="S229" i="1"/>
  <c r="K229" i="1"/>
  <c r="J229" i="1"/>
  <c r="I229" i="1"/>
  <c r="S228" i="1"/>
  <c r="K228" i="1"/>
  <c r="J228" i="1"/>
  <c r="I228" i="1"/>
  <c r="S227" i="1"/>
  <c r="K227" i="1"/>
  <c r="J227" i="1"/>
  <c r="I227" i="1"/>
  <c r="S226" i="1"/>
  <c r="K226" i="1"/>
  <c r="J226" i="1"/>
  <c r="I226" i="1"/>
  <c r="S225" i="1"/>
  <c r="S224" i="1"/>
  <c r="K224" i="1"/>
  <c r="J224" i="1"/>
  <c r="I224" i="1"/>
  <c r="S223" i="1"/>
  <c r="S222" i="1"/>
  <c r="K222" i="1"/>
  <c r="J222" i="1"/>
  <c r="I222" i="1"/>
  <c r="S221" i="1"/>
  <c r="S220" i="1"/>
  <c r="S219" i="1"/>
  <c r="S218" i="1"/>
  <c r="S217" i="1"/>
  <c r="S216" i="1"/>
  <c r="K216" i="1"/>
  <c r="J216" i="1"/>
  <c r="I216" i="1"/>
  <c r="S215" i="1"/>
  <c r="K215" i="1"/>
  <c r="J215" i="1"/>
  <c r="I215" i="1"/>
  <c r="S214" i="1"/>
  <c r="K214" i="1"/>
  <c r="J214" i="1"/>
  <c r="I214" i="1"/>
  <c r="S213" i="1"/>
  <c r="K213" i="1"/>
  <c r="J213" i="1"/>
  <c r="I213" i="1"/>
  <c r="S212" i="1"/>
  <c r="K212" i="1"/>
  <c r="J212" i="1"/>
  <c r="I212" i="1"/>
  <c r="S211" i="1"/>
  <c r="K211" i="1"/>
  <c r="J211" i="1"/>
  <c r="I211" i="1"/>
  <c r="S210" i="1"/>
  <c r="K210" i="1"/>
  <c r="J210" i="1"/>
  <c r="I210" i="1"/>
  <c r="S209" i="1"/>
  <c r="K209" i="1"/>
  <c r="J209" i="1"/>
  <c r="I209" i="1"/>
  <c r="S208" i="1"/>
  <c r="S207" i="1"/>
  <c r="S206" i="1"/>
  <c r="S205" i="1"/>
  <c r="S204" i="1"/>
  <c r="S203" i="1"/>
  <c r="S202" i="1"/>
  <c r="S201" i="1"/>
  <c r="K201" i="1"/>
  <c r="J201" i="1"/>
  <c r="I201" i="1"/>
  <c r="S200" i="1"/>
  <c r="K200" i="1"/>
  <c r="J200" i="1"/>
  <c r="I200" i="1"/>
  <c r="S199" i="1"/>
  <c r="K199" i="1"/>
  <c r="J199" i="1"/>
  <c r="I199" i="1"/>
  <c r="S198" i="1"/>
  <c r="S197" i="1"/>
  <c r="K197" i="1"/>
  <c r="J197" i="1"/>
  <c r="I197" i="1"/>
  <c r="S196" i="1"/>
  <c r="S195" i="1"/>
  <c r="S194" i="1"/>
  <c r="S193" i="1"/>
  <c r="K193" i="1"/>
  <c r="J193" i="1"/>
  <c r="I193" i="1"/>
  <c r="S192" i="1"/>
  <c r="K192" i="1"/>
  <c r="J192" i="1"/>
  <c r="I192" i="1"/>
  <c r="S191" i="1"/>
  <c r="S190" i="1"/>
  <c r="S189" i="1"/>
  <c r="K189" i="1"/>
  <c r="J189" i="1"/>
  <c r="I189" i="1"/>
  <c r="S188" i="1"/>
  <c r="K188" i="1"/>
  <c r="J188" i="1"/>
  <c r="I188" i="1"/>
  <c r="S187" i="1"/>
  <c r="K187" i="1"/>
  <c r="J187" i="1"/>
  <c r="I187" i="1"/>
  <c r="S186" i="1"/>
  <c r="S185" i="1"/>
  <c r="K185" i="1"/>
  <c r="J185" i="1"/>
  <c r="I185" i="1"/>
  <c r="S184" i="1"/>
  <c r="S183" i="1"/>
  <c r="S182" i="1"/>
  <c r="K182" i="1"/>
  <c r="J182" i="1"/>
  <c r="I182" i="1"/>
  <c r="S181" i="1"/>
  <c r="S180" i="1"/>
  <c r="K180" i="1"/>
  <c r="J180" i="1"/>
  <c r="I180" i="1"/>
  <c r="S179" i="1"/>
  <c r="S178" i="1"/>
  <c r="S177" i="1"/>
  <c r="K177" i="1"/>
  <c r="J177" i="1"/>
  <c r="I177" i="1"/>
  <c r="S176" i="1"/>
  <c r="K176" i="1"/>
  <c r="J176" i="1"/>
  <c r="I176" i="1"/>
  <c r="S175" i="1"/>
  <c r="K175" i="1"/>
  <c r="J175" i="1"/>
  <c r="I175" i="1"/>
  <c r="S174" i="1"/>
  <c r="K174" i="1"/>
  <c r="J174" i="1"/>
  <c r="I174" i="1"/>
  <c r="S173" i="1"/>
  <c r="K173" i="1"/>
  <c r="J173" i="1"/>
  <c r="I173" i="1"/>
  <c r="S172" i="1"/>
  <c r="K172" i="1"/>
  <c r="J172" i="1"/>
  <c r="I172" i="1"/>
  <c r="S171" i="1"/>
  <c r="S170" i="1"/>
  <c r="K170" i="1"/>
  <c r="J170" i="1"/>
  <c r="I170" i="1"/>
  <c r="S169" i="1"/>
  <c r="K169" i="1"/>
  <c r="J169" i="1"/>
  <c r="I169" i="1"/>
  <c r="S168" i="1"/>
  <c r="K168" i="1"/>
  <c r="J168" i="1"/>
  <c r="I168" i="1"/>
  <c r="S167" i="1"/>
  <c r="K167" i="1"/>
  <c r="J167" i="1"/>
  <c r="I167" i="1"/>
  <c r="S166" i="1"/>
  <c r="S165" i="1"/>
  <c r="K165" i="1"/>
  <c r="J165" i="1"/>
  <c r="I165" i="1"/>
  <c r="S164" i="1"/>
  <c r="S163" i="1"/>
  <c r="S162" i="1"/>
  <c r="S161" i="1"/>
  <c r="S160" i="1"/>
  <c r="K160" i="1"/>
  <c r="J160" i="1"/>
  <c r="I160" i="1"/>
  <c r="S159" i="1"/>
  <c r="K159" i="1"/>
  <c r="J159" i="1"/>
  <c r="I159" i="1"/>
  <c r="S158" i="1"/>
  <c r="K158" i="1"/>
  <c r="J158" i="1"/>
  <c r="I158" i="1"/>
  <c r="S157" i="1"/>
  <c r="K157" i="1"/>
  <c r="J157" i="1"/>
  <c r="I157" i="1"/>
  <c r="S156" i="1"/>
  <c r="K156" i="1"/>
  <c r="J156" i="1"/>
  <c r="I156" i="1"/>
  <c r="S155" i="1"/>
  <c r="K155" i="1"/>
  <c r="J155" i="1"/>
  <c r="I155" i="1"/>
  <c r="S154" i="1"/>
  <c r="K154" i="1"/>
  <c r="J154" i="1"/>
  <c r="I154" i="1"/>
  <c r="S153" i="1"/>
  <c r="S152" i="1"/>
  <c r="K152" i="1"/>
  <c r="J152" i="1"/>
  <c r="I152" i="1"/>
  <c r="S151" i="1"/>
  <c r="S150" i="1"/>
  <c r="K150" i="1"/>
  <c r="J150" i="1"/>
  <c r="I150" i="1"/>
  <c r="S149" i="1"/>
  <c r="K149" i="1"/>
  <c r="J149" i="1"/>
  <c r="I149" i="1"/>
  <c r="S148" i="1"/>
  <c r="K148" i="1"/>
  <c r="J148" i="1"/>
  <c r="I148" i="1"/>
  <c r="S147" i="1"/>
  <c r="K147" i="1"/>
  <c r="J147" i="1"/>
  <c r="I147" i="1"/>
  <c r="S146" i="1"/>
  <c r="S145" i="1"/>
  <c r="S144" i="1"/>
  <c r="S143" i="1"/>
  <c r="K143" i="1"/>
  <c r="J143" i="1"/>
  <c r="I143" i="1"/>
  <c r="S142" i="1"/>
  <c r="S141" i="1"/>
  <c r="S140" i="1"/>
  <c r="S139" i="1"/>
  <c r="S138" i="1"/>
  <c r="S137" i="1"/>
  <c r="K137" i="1"/>
  <c r="J137" i="1"/>
  <c r="S136" i="1"/>
  <c r="K136" i="1"/>
  <c r="J136" i="1"/>
  <c r="I136" i="1"/>
  <c r="S135" i="1"/>
  <c r="K135" i="1"/>
  <c r="J135" i="1"/>
  <c r="I135" i="1"/>
  <c r="S134" i="1"/>
  <c r="K134" i="1"/>
  <c r="J134" i="1"/>
  <c r="I134" i="1"/>
  <c r="S133" i="1"/>
  <c r="K133" i="1"/>
  <c r="J133" i="1"/>
  <c r="I133" i="1"/>
  <c r="S132" i="1"/>
  <c r="S131" i="1"/>
  <c r="S130" i="1"/>
  <c r="K130" i="1"/>
  <c r="J130" i="1"/>
  <c r="I130" i="1"/>
  <c r="S129" i="1"/>
  <c r="K129" i="1"/>
  <c r="J129" i="1"/>
  <c r="I129" i="1"/>
  <c r="S128" i="1"/>
  <c r="K128" i="1"/>
  <c r="J128" i="1"/>
  <c r="I128" i="1"/>
  <c r="S127" i="1"/>
  <c r="S126" i="1"/>
  <c r="K126" i="1"/>
  <c r="J126" i="1"/>
  <c r="I126" i="1"/>
  <c r="S125" i="1"/>
  <c r="K125" i="1"/>
  <c r="J125" i="1"/>
  <c r="I125" i="1"/>
  <c r="S124" i="1"/>
  <c r="K124" i="1"/>
  <c r="J124" i="1"/>
  <c r="I124" i="1"/>
  <c r="S123" i="1"/>
  <c r="K123" i="1"/>
  <c r="J123" i="1"/>
  <c r="I123" i="1"/>
  <c r="S122" i="1"/>
  <c r="K122" i="1"/>
  <c r="J122" i="1"/>
  <c r="I122" i="1"/>
  <c r="S121" i="1"/>
  <c r="S120" i="1"/>
  <c r="K120" i="1"/>
  <c r="J120" i="1"/>
  <c r="I120" i="1"/>
  <c r="S119" i="1"/>
  <c r="K119" i="1"/>
  <c r="J119" i="1"/>
  <c r="I119" i="1"/>
  <c r="S118" i="1"/>
  <c r="K118" i="1"/>
  <c r="J118" i="1"/>
  <c r="I118" i="1"/>
  <c r="S117" i="1"/>
  <c r="K117" i="1"/>
  <c r="J117" i="1"/>
  <c r="I117" i="1"/>
  <c r="S116" i="1"/>
  <c r="K116" i="1"/>
  <c r="J116" i="1"/>
  <c r="I116" i="1"/>
  <c r="S115" i="1"/>
  <c r="K115" i="1"/>
  <c r="J115" i="1"/>
  <c r="I115" i="1"/>
  <c r="S114" i="1"/>
  <c r="K114" i="1"/>
  <c r="J114" i="1"/>
  <c r="I114" i="1"/>
  <c r="S113" i="1"/>
  <c r="K113" i="1"/>
  <c r="J113" i="1"/>
  <c r="I113" i="1"/>
  <c r="S112" i="1"/>
  <c r="K112" i="1"/>
  <c r="J112" i="1"/>
  <c r="I112" i="1"/>
  <c r="S111" i="1"/>
  <c r="K111" i="1"/>
  <c r="J111" i="1"/>
  <c r="I111" i="1"/>
  <c r="S110" i="1"/>
  <c r="K110" i="1"/>
  <c r="J110" i="1"/>
  <c r="I110" i="1"/>
  <c r="S109" i="1"/>
  <c r="K109" i="1"/>
  <c r="J109" i="1"/>
  <c r="I109" i="1"/>
  <c r="S108" i="1"/>
  <c r="K108" i="1"/>
  <c r="J108" i="1"/>
  <c r="I108" i="1"/>
  <c r="S107" i="1"/>
  <c r="K107" i="1"/>
  <c r="J107" i="1"/>
  <c r="I107" i="1"/>
  <c r="S106" i="1"/>
  <c r="S105" i="1"/>
  <c r="S104" i="1"/>
  <c r="K104" i="1"/>
  <c r="J104" i="1"/>
  <c r="I104" i="1"/>
  <c r="S103" i="1"/>
  <c r="K103" i="1"/>
  <c r="J103" i="1"/>
  <c r="I103" i="1"/>
  <c r="S102" i="1"/>
  <c r="K102" i="1"/>
  <c r="J102" i="1"/>
  <c r="I102" i="1"/>
  <c r="S101" i="1"/>
  <c r="K101" i="1"/>
  <c r="J101" i="1"/>
  <c r="I101" i="1"/>
  <c r="S100" i="1"/>
  <c r="K100" i="1"/>
  <c r="J100" i="1"/>
  <c r="I100" i="1"/>
  <c r="S99" i="1"/>
  <c r="K99" i="1"/>
  <c r="J99" i="1"/>
  <c r="I99" i="1"/>
  <c r="S98" i="1"/>
  <c r="K98" i="1"/>
  <c r="J98" i="1"/>
  <c r="I98" i="1"/>
  <c r="S97" i="1"/>
  <c r="K97" i="1"/>
  <c r="J97" i="1"/>
  <c r="I97" i="1"/>
  <c r="S96" i="1"/>
  <c r="K96" i="1"/>
  <c r="J96" i="1"/>
  <c r="I96" i="1"/>
  <c r="S95" i="1"/>
  <c r="K95" i="1"/>
  <c r="J95" i="1"/>
  <c r="I95" i="1"/>
  <c r="S94" i="1"/>
  <c r="K94" i="1"/>
  <c r="J94" i="1"/>
  <c r="I94" i="1"/>
  <c r="S93" i="1"/>
  <c r="K93" i="1"/>
  <c r="J93" i="1"/>
  <c r="I93" i="1"/>
  <c r="S92" i="1"/>
  <c r="S91" i="1"/>
  <c r="K91" i="1"/>
  <c r="J91" i="1"/>
  <c r="I91" i="1"/>
  <c r="S90" i="1"/>
  <c r="S89" i="1"/>
  <c r="K89" i="1"/>
  <c r="J89" i="1"/>
  <c r="I89" i="1"/>
  <c r="S88" i="1"/>
  <c r="K88" i="1"/>
  <c r="J88" i="1"/>
  <c r="I88" i="1"/>
  <c r="S87" i="1"/>
  <c r="S86" i="1"/>
  <c r="K86" i="1"/>
  <c r="J86" i="1"/>
  <c r="I86" i="1"/>
  <c r="S85" i="1"/>
  <c r="S84" i="1"/>
  <c r="S83" i="1"/>
  <c r="K83" i="1"/>
  <c r="J83" i="1"/>
  <c r="I83" i="1"/>
  <c r="S82" i="1"/>
  <c r="K82" i="1"/>
  <c r="J82" i="1"/>
  <c r="I82" i="1"/>
  <c r="S81" i="1"/>
  <c r="K81" i="1"/>
  <c r="J81" i="1"/>
  <c r="I81" i="1"/>
  <c r="S80" i="1"/>
  <c r="S79" i="1"/>
  <c r="S78" i="1"/>
  <c r="S77" i="1"/>
  <c r="S76" i="1"/>
  <c r="K76" i="1"/>
  <c r="J76" i="1"/>
  <c r="I76" i="1"/>
  <c r="S75" i="1"/>
  <c r="S74" i="1"/>
  <c r="S73" i="1"/>
  <c r="K73" i="1"/>
  <c r="J73" i="1"/>
  <c r="I73" i="1"/>
  <c r="S72" i="1"/>
  <c r="K72" i="1"/>
  <c r="J72" i="1"/>
  <c r="I72" i="1"/>
  <c r="S71" i="1"/>
  <c r="S70" i="1"/>
  <c r="K70" i="1"/>
  <c r="J70" i="1"/>
  <c r="I70" i="1"/>
  <c r="S69" i="1"/>
  <c r="K69" i="1"/>
  <c r="J69" i="1"/>
  <c r="I69" i="1"/>
  <c r="S68" i="1"/>
  <c r="K68" i="1"/>
  <c r="J68" i="1"/>
  <c r="I68" i="1"/>
  <c r="S67" i="1"/>
  <c r="K67" i="1"/>
  <c r="J67" i="1"/>
  <c r="I67" i="1"/>
  <c r="S66" i="1"/>
  <c r="S65" i="1"/>
  <c r="K65" i="1"/>
  <c r="J65" i="1"/>
  <c r="I65" i="1"/>
  <c r="S64" i="1"/>
  <c r="S63" i="1"/>
  <c r="K63" i="1"/>
  <c r="J63" i="1"/>
  <c r="I63" i="1"/>
  <c r="S62" i="1"/>
  <c r="K62" i="1"/>
  <c r="J62" i="1"/>
  <c r="I62" i="1"/>
  <c r="S61" i="1"/>
  <c r="S60" i="1"/>
  <c r="K60" i="1"/>
  <c r="J60" i="1"/>
  <c r="I60" i="1"/>
  <c r="S59" i="1"/>
  <c r="S58" i="1"/>
  <c r="K58" i="1"/>
  <c r="J58" i="1"/>
  <c r="I58" i="1"/>
  <c r="S57" i="1"/>
  <c r="K57" i="1"/>
  <c r="J57" i="1"/>
  <c r="I57" i="1"/>
  <c r="S56" i="1"/>
  <c r="K56" i="1"/>
  <c r="J56" i="1"/>
  <c r="I56" i="1"/>
  <c r="S55" i="1"/>
  <c r="K55" i="1"/>
  <c r="J55" i="1"/>
  <c r="I55" i="1"/>
  <c r="S54" i="1"/>
  <c r="S53" i="1"/>
  <c r="K53" i="1"/>
  <c r="J53" i="1"/>
  <c r="I53" i="1"/>
  <c r="S52" i="1"/>
  <c r="K52" i="1"/>
  <c r="J52" i="1"/>
  <c r="I52" i="1"/>
  <c r="S51" i="1"/>
  <c r="S50" i="1"/>
  <c r="S49" i="1"/>
  <c r="S48" i="1"/>
  <c r="K48" i="1"/>
  <c r="J48" i="1"/>
  <c r="I48" i="1"/>
  <c r="S47" i="1"/>
  <c r="K47" i="1"/>
  <c r="J47" i="1"/>
  <c r="I47" i="1"/>
  <c r="S46" i="1"/>
  <c r="K46" i="1"/>
  <c r="J46" i="1"/>
  <c r="I46" i="1"/>
  <c r="S45" i="1"/>
  <c r="S44" i="1"/>
  <c r="K44" i="1"/>
  <c r="J44" i="1"/>
  <c r="I44" i="1"/>
  <c r="S43" i="1"/>
  <c r="K43" i="1"/>
  <c r="J43" i="1"/>
  <c r="I43" i="1"/>
  <c r="S42" i="1"/>
  <c r="K42" i="1"/>
  <c r="J42" i="1"/>
  <c r="I42" i="1"/>
  <c r="S41" i="1"/>
  <c r="K41" i="1"/>
  <c r="J41" i="1"/>
  <c r="I41" i="1"/>
  <c r="S40" i="1"/>
  <c r="J40" i="1"/>
  <c r="I40" i="1"/>
  <c r="S39" i="1"/>
  <c r="K39" i="1"/>
  <c r="J39" i="1"/>
  <c r="I39" i="1"/>
  <c r="S38" i="1"/>
  <c r="K38" i="1"/>
  <c r="J38" i="1"/>
  <c r="I38" i="1"/>
  <c r="S37" i="1"/>
  <c r="K37" i="1"/>
  <c r="J37" i="1"/>
  <c r="I37" i="1"/>
  <c r="S36" i="1"/>
  <c r="K36" i="1"/>
  <c r="J36" i="1"/>
  <c r="I36" i="1"/>
  <c r="S35" i="1"/>
  <c r="K35" i="1"/>
  <c r="J35" i="1"/>
  <c r="I35" i="1"/>
  <c r="S34" i="1"/>
  <c r="K34" i="1"/>
  <c r="J34" i="1"/>
  <c r="I34" i="1"/>
  <c r="S33" i="1"/>
  <c r="K33" i="1"/>
  <c r="J33" i="1"/>
  <c r="I33" i="1"/>
  <c r="S32" i="1"/>
  <c r="S31" i="1"/>
  <c r="K31" i="1"/>
  <c r="J31" i="1"/>
  <c r="I31" i="1"/>
  <c r="S30" i="1"/>
  <c r="K30" i="1"/>
  <c r="J30" i="1"/>
  <c r="I30" i="1"/>
  <c r="S29" i="1"/>
  <c r="K29" i="1"/>
  <c r="J29" i="1"/>
  <c r="I29" i="1"/>
  <c r="S28" i="1"/>
  <c r="S27" i="1"/>
  <c r="K27" i="1"/>
  <c r="J27" i="1"/>
  <c r="I27" i="1"/>
  <c r="S26" i="1"/>
  <c r="K26" i="1"/>
  <c r="J26" i="1"/>
  <c r="I26" i="1"/>
  <c r="S25" i="1"/>
  <c r="K25" i="1"/>
  <c r="J25" i="1"/>
  <c r="I25" i="1"/>
  <c r="S24" i="1"/>
  <c r="K24" i="1"/>
  <c r="J24" i="1"/>
  <c r="I24" i="1"/>
  <c r="S22" i="1"/>
  <c r="S21" i="1"/>
  <c r="K21" i="1"/>
  <c r="J21" i="1"/>
  <c r="I21" i="1"/>
  <c r="S20" i="1"/>
  <c r="K20" i="1"/>
  <c r="J20" i="1"/>
  <c r="I20" i="1"/>
  <c r="S19" i="1"/>
  <c r="S18" i="1"/>
  <c r="S17" i="1"/>
  <c r="S16" i="1"/>
  <c r="K16" i="1"/>
  <c r="J16" i="1"/>
  <c r="I16" i="1"/>
  <c r="S15" i="1"/>
  <c r="K15" i="1"/>
  <c r="J15" i="1"/>
  <c r="I15" i="1"/>
  <c r="S14" i="1"/>
  <c r="K14" i="1"/>
  <c r="J14" i="1"/>
  <c r="I14" i="1"/>
  <c r="S13" i="1"/>
  <c r="K13" i="1"/>
  <c r="J13" i="1"/>
  <c r="I13" i="1"/>
  <c r="S12" i="1"/>
  <c r="K12" i="1"/>
  <c r="J12" i="1"/>
  <c r="I12" i="1"/>
  <c r="S11" i="1"/>
  <c r="J11" i="1"/>
  <c r="I11" i="1"/>
  <c r="N11" i="1" s="1"/>
  <c r="S10" i="1"/>
  <c r="K10" i="1"/>
  <c r="J10" i="1"/>
  <c r="I10" i="1"/>
  <c r="N10" i="1" s="1"/>
  <c r="B7" i="1"/>
  <c r="N85" i="1"/>
  <c r="H1" i="1"/>
  <c r="G1" i="1"/>
  <c r="F1" i="1"/>
  <c r="E1" i="1"/>
  <c r="D1" i="1"/>
  <c r="C1" i="1"/>
  <c r="K1" i="1" l="1"/>
  <c r="I1" i="1"/>
  <c r="J1" i="1"/>
  <c r="O11" i="1"/>
  <c r="N12" i="1"/>
  <c r="O13" i="1"/>
  <c r="N14" i="1"/>
  <c r="O15" i="1"/>
  <c r="N16" i="1"/>
  <c r="O20" i="1"/>
  <c r="N21" i="1"/>
  <c r="N24" i="1"/>
  <c r="O25" i="1"/>
  <c r="N26" i="1"/>
  <c r="O27" i="1"/>
  <c r="N29" i="1"/>
  <c r="O30" i="1"/>
  <c r="N31" i="1"/>
  <c r="O33" i="1"/>
  <c r="N34" i="1"/>
  <c r="O35" i="1"/>
  <c r="N36" i="1"/>
  <c r="O37" i="1"/>
  <c r="N38" i="1"/>
  <c r="O39" i="1"/>
  <c r="N41" i="1"/>
  <c r="O42" i="1"/>
  <c r="N43" i="1"/>
  <c r="O44" i="1"/>
  <c r="N46" i="1"/>
  <c r="O47" i="1"/>
  <c r="N48" i="1"/>
  <c r="O52" i="1"/>
  <c r="N53" i="1"/>
  <c r="O55" i="1"/>
  <c r="N56" i="1"/>
  <c r="O57" i="1"/>
  <c r="N58" i="1"/>
  <c r="O60" i="1"/>
  <c r="N62" i="1"/>
  <c r="O63" i="1"/>
  <c r="N65" i="1"/>
  <c r="O67" i="1"/>
  <c r="N68" i="1"/>
  <c r="O69" i="1"/>
  <c r="N70" i="1"/>
  <c r="O72" i="1"/>
  <c r="N73" i="1"/>
  <c r="O76" i="1"/>
  <c r="N81" i="1"/>
  <c r="O82" i="1"/>
  <c r="N83" i="1"/>
  <c r="O86" i="1"/>
  <c r="N88" i="1"/>
  <c r="O89" i="1"/>
  <c r="N91" i="1"/>
  <c r="O93" i="1"/>
  <c r="N94" i="1"/>
  <c r="O99" i="1"/>
  <c r="O10" i="1"/>
  <c r="O12" i="1"/>
  <c r="N13" i="1"/>
  <c r="O14" i="1"/>
  <c r="N15" i="1"/>
  <c r="O16" i="1"/>
  <c r="N20" i="1"/>
  <c r="O21" i="1"/>
  <c r="O24" i="1"/>
  <c r="N25" i="1"/>
  <c r="O26" i="1"/>
  <c r="N27" i="1"/>
  <c r="O29" i="1"/>
  <c r="N30" i="1"/>
  <c r="O31" i="1"/>
  <c r="N33" i="1"/>
  <c r="O34" i="1"/>
  <c r="N35" i="1"/>
  <c r="O36" i="1"/>
  <c r="N37" i="1"/>
  <c r="O38" i="1"/>
  <c r="N39" i="1"/>
  <c r="O41" i="1"/>
  <c r="N42" i="1"/>
  <c r="O43" i="1"/>
  <c r="N44" i="1"/>
  <c r="O46" i="1"/>
  <c r="N47" i="1"/>
  <c r="O48" i="1"/>
  <c r="N52" i="1"/>
  <c r="O53" i="1"/>
  <c r="N55" i="1"/>
  <c r="O56" i="1"/>
  <c r="N57" i="1"/>
  <c r="O58" i="1"/>
  <c r="N60" i="1"/>
  <c r="O62" i="1"/>
  <c r="N63" i="1"/>
  <c r="O65" i="1"/>
  <c r="N67" i="1"/>
  <c r="O68" i="1"/>
  <c r="N69" i="1"/>
  <c r="O70" i="1"/>
  <c r="N72" i="1"/>
  <c r="O73" i="1"/>
  <c r="N76" i="1"/>
  <c r="O81" i="1"/>
  <c r="N82" i="1"/>
  <c r="O83" i="1"/>
  <c r="N86" i="1"/>
  <c r="O88" i="1"/>
  <c r="N89" i="1"/>
  <c r="O91" i="1"/>
  <c r="N93" i="1"/>
  <c r="O94" i="1"/>
  <c r="P94" i="1" s="1"/>
  <c r="N95" i="1"/>
  <c r="O96" i="1"/>
  <c r="N97" i="1"/>
  <c r="O267" i="1"/>
  <c r="P267" i="1" s="1"/>
  <c r="O255" i="1"/>
  <c r="O252" i="1"/>
  <c r="P252" i="1" s="1"/>
  <c r="O246" i="1"/>
  <c r="P246" i="1" s="1"/>
  <c r="O233" i="1"/>
  <c r="O232" i="1"/>
  <c r="O225" i="1"/>
  <c r="O218" i="1"/>
  <c r="O217" i="1"/>
  <c r="P217" i="1" s="1"/>
  <c r="O205" i="1"/>
  <c r="P205" i="1" s="1"/>
  <c r="O203" i="1"/>
  <c r="O202" i="1"/>
  <c r="O197" i="1"/>
  <c r="O195" i="1"/>
  <c r="O194" i="1"/>
  <c r="P194" i="1" s="1"/>
  <c r="O192" i="1"/>
  <c r="O277" i="1"/>
  <c r="O272" i="1"/>
  <c r="O270" i="1"/>
  <c r="O268" i="1"/>
  <c r="P268" i="1" s="1"/>
  <c r="O266" i="1"/>
  <c r="O265" i="1"/>
  <c r="O264" i="1"/>
  <c r="O263" i="1"/>
  <c r="O261" i="1"/>
  <c r="O259" i="1"/>
  <c r="O257" i="1"/>
  <c r="O253" i="1"/>
  <c r="O251" i="1"/>
  <c r="O250" i="1"/>
  <c r="O248" i="1"/>
  <c r="O247" i="1"/>
  <c r="P247" i="1" s="1"/>
  <c r="O245" i="1"/>
  <c r="O244" i="1"/>
  <c r="O243" i="1"/>
  <c r="P243" i="1" s="1"/>
  <c r="O241" i="1"/>
  <c r="P241" i="1" s="1"/>
  <c r="O238" i="1"/>
  <c r="O236" i="1"/>
  <c r="O234" i="1"/>
  <c r="P234" i="1" s="1"/>
  <c r="O230" i="1"/>
  <c r="O228" i="1"/>
  <c r="O221" i="1"/>
  <c r="O220" i="1"/>
  <c r="O219" i="1"/>
  <c r="P219" i="1" s="1"/>
  <c r="O206" i="1"/>
  <c r="P206" i="1" s="1"/>
  <c r="O200" i="1"/>
  <c r="O198" i="1"/>
  <c r="P198" i="1" s="1"/>
  <c r="O191" i="1"/>
  <c r="P191" i="1" s="1"/>
  <c r="O178" i="1"/>
  <c r="P178" i="1" s="1"/>
  <c r="O163" i="1"/>
  <c r="O162" i="1"/>
  <c r="O161" i="1"/>
  <c r="P161" i="1" s="1"/>
  <c r="O190" i="1"/>
  <c r="O189" i="1"/>
  <c r="O187" i="1"/>
  <c r="O184" i="1"/>
  <c r="O183" i="1"/>
  <c r="P183" i="1" s="1"/>
  <c r="O181" i="1"/>
  <c r="P181" i="1" s="1"/>
  <c r="O179" i="1"/>
  <c r="P179" i="1" s="1"/>
  <c r="O177" i="1"/>
  <c r="O175" i="1"/>
  <c r="O173" i="1"/>
  <c r="O171" i="1"/>
  <c r="O168" i="1"/>
  <c r="O166" i="1"/>
  <c r="P166" i="1" s="1"/>
  <c r="O164" i="1"/>
  <c r="P164" i="1" s="1"/>
  <c r="O117" i="1"/>
  <c r="N22" i="1"/>
  <c r="O28" i="1"/>
  <c r="P28" i="1" s="1"/>
  <c r="O32" i="1"/>
  <c r="P32" i="1" s="1"/>
  <c r="O54" i="1"/>
  <c r="N61" i="1"/>
  <c r="O64" i="1"/>
  <c r="P64" i="1" s="1"/>
  <c r="O66" i="1"/>
  <c r="P66" i="1" s="1"/>
  <c r="O71" i="1"/>
  <c r="O74" i="1"/>
  <c r="O75" i="1"/>
  <c r="O87" i="1"/>
  <c r="O92" i="1"/>
  <c r="O100" i="1"/>
  <c r="N101" i="1"/>
  <c r="O102" i="1"/>
  <c r="N103" i="1"/>
  <c r="O104" i="1"/>
  <c r="N107" i="1"/>
  <c r="O108" i="1"/>
  <c r="N109" i="1"/>
  <c r="O110" i="1"/>
  <c r="N111" i="1"/>
  <c r="O112" i="1"/>
  <c r="N113" i="1"/>
  <c r="O114" i="1"/>
  <c r="N115" i="1"/>
  <c r="O116" i="1"/>
  <c r="N117" i="1"/>
  <c r="O118" i="1"/>
  <c r="N119" i="1"/>
  <c r="O120" i="1"/>
  <c r="N122" i="1"/>
  <c r="O123" i="1"/>
  <c r="N124" i="1"/>
  <c r="O125" i="1"/>
  <c r="N126" i="1"/>
  <c r="O128" i="1"/>
  <c r="N129" i="1"/>
  <c r="O130" i="1"/>
  <c r="O134" i="1"/>
  <c r="N135" i="1"/>
  <c r="O136" i="1"/>
  <c r="N137" i="1"/>
  <c r="O138" i="1"/>
  <c r="N140" i="1"/>
  <c r="O143" i="1"/>
  <c r="O147" i="1"/>
  <c r="N148" i="1"/>
  <c r="O149" i="1"/>
  <c r="N150" i="1"/>
  <c r="O152" i="1"/>
  <c r="N154" i="1"/>
  <c r="O155" i="1"/>
  <c r="N156" i="1"/>
  <c r="O157" i="1"/>
  <c r="N158" i="1"/>
  <c r="O159" i="1"/>
  <c r="N160" i="1"/>
  <c r="O165" i="1"/>
  <c r="N167" i="1"/>
  <c r="N169" i="1"/>
  <c r="O170" i="1"/>
  <c r="N172" i="1"/>
  <c r="O182" i="1"/>
  <c r="N266" i="1"/>
  <c r="N265" i="1"/>
  <c r="N264" i="1"/>
  <c r="N257" i="1"/>
  <c r="N251" i="1"/>
  <c r="N248" i="1"/>
  <c r="N245" i="1"/>
  <c r="N244" i="1"/>
  <c r="N221" i="1"/>
  <c r="N220" i="1"/>
  <c r="N193" i="1"/>
  <c r="N278" i="1"/>
  <c r="N275" i="1"/>
  <c r="N271" i="1"/>
  <c r="N269" i="1"/>
  <c r="N262" i="1"/>
  <c r="N260" i="1"/>
  <c r="N258" i="1"/>
  <c r="N255" i="1"/>
  <c r="N254" i="1"/>
  <c r="N249" i="1"/>
  <c r="N242" i="1"/>
  <c r="N239" i="1"/>
  <c r="N237" i="1"/>
  <c r="N235" i="1"/>
  <c r="N233" i="1"/>
  <c r="N232" i="1"/>
  <c r="N231" i="1"/>
  <c r="N229" i="1"/>
  <c r="N225" i="1"/>
  <c r="N218" i="1"/>
  <c r="N203" i="1"/>
  <c r="N202" i="1"/>
  <c r="N201" i="1"/>
  <c r="N199" i="1"/>
  <c r="N195" i="1"/>
  <c r="N190" i="1"/>
  <c r="N188" i="1"/>
  <c r="N184" i="1"/>
  <c r="N171" i="1"/>
  <c r="N185" i="1"/>
  <c r="N182" i="1"/>
  <c r="N180" i="1"/>
  <c r="N176" i="1"/>
  <c r="N174" i="1"/>
  <c r="N163" i="1"/>
  <c r="N162" i="1"/>
  <c r="O22" i="1"/>
  <c r="O61" i="1"/>
  <c r="N71" i="1"/>
  <c r="N74" i="1"/>
  <c r="N75" i="1"/>
  <c r="O85" i="1"/>
  <c r="P85" i="1" s="1"/>
  <c r="N87" i="1"/>
  <c r="O90" i="1"/>
  <c r="P90" i="1" s="1"/>
  <c r="N92" i="1"/>
  <c r="O95" i="1"/>
  <c r="N96" i="1"/>
  <c r="O97" i="1"/>
  <c r="N99" i="1"/>
  <c r="N100" i="1"/>
  <c r="O101" i="1"/>
  <c r="N102" i="1"/>
  <c r="O103" i="1"/>
  <c r="N104" i="1"/>
  <c r="O107" i="1"/>
  <c r="N108" i="1"/>
  <c r="O109" i="1"/>
  <c r="N110" i="1"/>
  <c r="O111" i="1"/>
  <c r="N112" i="1"/>
  <c r="O113" i="1"/>
  <c r="N114" i="1"/>
  <c r="O115" i="1"/>
  <c r="N116" i="1"/>
  <c r="N118" i="1"/>
  <c r="O119" i="1"/>
  <c r="N120" i="1"/>
  <c r="O122" i="1"/>
  <c r="N123" i="1"/>
  <c r="O124" i="1"/>
  <c r="N125" i="1"/>
  <c r="O126" i="1"/>
  <c r="N128" i="1"/>
  <c r="O129" i="1"/>
  <c r="N130" i="1"/>
  <c r="N134" i="1"/>
  <c r="O135" i="1"/>
  <c r="N136" i="1"/>
  <c r="O137" i="1"/>
  <c r="N138" i="1"/>
  <c r="O140" i="1"/>
  <c r="N143" i="1"/>
  <c r="N147" i="1"/>
  <c r="O148" i="1"/>
  <c r="N149" i="1"/>
  <c r="O150" i="1"/>
  <c r="N152" i="1"/>
  <c r="O154" i="1"/>
  <c r="N155" i="1"/>
  <c r="O156" i="1"/>
  <c r="N157" i="1"/>
  <c r="O158" i="1"/>
  <c r="N159" i="1"/>
  <c r="O160" i="1"/>
  <c r="N165" i="1"/>
  <c r="O167" i="1"/>
  <c r="N168" i="1"/>
  <c r="O169" i="1"/>
  <c r="N170" i="1"/>
  <c r="O172" i="1"/>
  <c r="N173" i="1"/>
  <c r="O174" i="1"/>
  <c r="N175" i="1"/>
  <c r="O176" i="1"/>
  <c r="N177" i="1"/>
  <c r="O180" i="1"/>
  <c r="O185" i="1"/>
  <c r="N187" i="1"/>
  <c r="O188" i="1"/>
  <c r="N189" i="1"/>
  <c r="N192" i="1"/>
  <c r="O193" i="1"/>
  <c r="N197" i="1"/>
  <c r="O199" i="1"/>
  <c r="N200" i="1"/>
  <c r="O201" i="1"/>
  <c r="N209" i="1"/>
  <c r="O210" i="1"/>
  <c r="N211" i="1"/>
  <c r="O212" i="1"/>
  <c r="N213" i="1"/>
  <c r="O214" i="1"/>
  <c r="N215" i="1"/>
  <c r="O216" i="1"/>
  <c r="N222" i="1"/>
  <c r="O224" i="1"/>
  <c r="N226" i="1"/>
  <c r="O227" i="1"/>
  <c r="N228" i="1"/>
  <c r="O229" i="1"/>
  <c r="N230" i="1"/>
  <c r="O231" i="1"/>
  <c r="O249" i="1"/>
  <c r="N250" i="1"/>
  <c r="O258" i="1"/>
  <c r="N259" i="1"/>
  <c r="O260" i="1"/>
  <c r="N261" i="1"/>
  <c r="O262" i="1"/>
  <c r="N263" i="1"/>
  <c r="P263" i="1" s="1"/>
  <c r="O269" i="1"/>
  <c r="N270" i="1"/>
  <c r="O271" i="1"/>
  <c r="N272" i="1"/>
  <c r="O209" i="1"/>
  <c r="N210" i="1"/>
  <c r="P210" i="1" s="1"/>
  <c r="O211" i="1"/>
  <c r="N212" i="1"/>
  <c r="P212" i="1" s="1"/>
  <c r="O213" i="1"/>
  <c r="N214" i="1"/>
  <c r="P214" i="1" s="1"/>
  <c r="O215" i="1"/>
  <c r="N216" i="1"/>
  <c r="O222" i="1"/>
  <c r="N224" i="1"/>
  <c r="P224" i="1" s="1"/>
  <c r="O226" i="1"/>
  <c r="N227" i="1"/>
  <c r="P227" i="1" s="1"/>
  <c r="O235" i="1"/>
  <c r="N236" i="1"/>
  <c r="O237" i="1"/>
  <c r="N238" i="1"/>
  <c r="O239" i="1"/>
  <c r="O242" i="1"/>
  <c r="N253" i="1"/>
  <c r="O254" i="1"/>
  <c r="O275" i="1"/>
  <c r="N277" i="1"/>
  <c r="O278" i="1"/>
  <c r="P162" i="1" l="1"/>
  <c r="P264" i="1"/>
  <c r="P216" i="1"/>
  <c r="P123" i="1"/>
  <c r="P118" i="1"/>
  <c r="R118" i="1" s="1"/>
  <c r="P159" i="1"/>
  <c r="R159" i="1" s="1"/>
  <c r="P155" i="1"/>
  <c r="R155" i="1" s="1"/>
  <c r="P149" i="1"/>
  <c r="P163" i="1"/>
  <c r="P87" i="1"/>
  <c r="P265" i="1"/>
  <c r="P250" i="1"/>
  <c r="P236" i="1"/>
  <c r="P138" i="1"/>
  <c r="P157" i="1"/>
  <c r="P147" i="1"/>
  <c r="P125" i="1"/>
  <c r="P189" i="1"/>
  <c r="P165" i="1"/>
  <c r="R165" i="1" s="1"/>
  <c r="P152" i="1"/>
  <c r="P130" i="1"/>
  <c r="P134" i="1"/>
  <c r="R134" i="1" s="1"/>
  <c r="P128" i="1"/>
  <c r="P143" i="1"/>
  <c r="P136" i="1"/>
  <c r="R136" i="1" s="1"/>
  <c r="P190" i="1"/>
  <c r="P251" i="1"/>
  <c r="R251" i="1" s="1"/>
  <c r="P266" i="1"/>
  <c r="P228" i="1"/>
  <c r="P197" i="1"/>
  <c r="R197" i="1" s="1"/>
  <c r="P277" i="1"/>
  <c r="P261" i="1"/>
  <c r="R261" i="1" s="1"/>
  <c r="P114" i="1"/>
  <c r="P110" i="1"/>
  <c r="P104" i="1"/>
  <c r="P100" i="1"/>
  <c r="P233" i="1"/>
  <c r="P37" i="1"/>
  <c r="P174" i="1"/>
  <c r="R174" i="1" s="1"/>
  <c r="P238" i="1"/>
  <c r="R238" i="1" s="1"/>
  <c r="P175" i="1"/>
  <c r="R175" i="1" s="1"/>
  <c r="P245" i="1"/>
  <c r="P120" i="1"/>
  <c r="P41" i="1"/>
  <c r="R41" i="1" s="1"/>
  <c r="P97" i="1"/>
  <c r="P95" i="1"/>
  <c r="P10" i="1"/>
  <c r="R10" i="1" s="1"/>
  <c r="P272" i="1"/>
  <c r="P259" i="1"/>
  <c r="P187" i="1"/>
  <c r="P116" i="1"/>
  <c r="P112" i="1"/>
  <c r="P108" i="1"/>
  <c r="P102" i="1"/>
  <c r="P74" i="1"/>
  <c r="P171" i="1"/>
  <c r="R171" i="1" s="1"/>
  <c r="P195" i="1"/>
  <c r="P203" i="1"/>
  <c r="P244" i="1"/>
  <c r="P257" i="1"/>
  <c r="P117" i="1"/>
  <c r="P81" i="1"/>
  <c r="P65" i="1"/>
  <c r="P53" i="1"/>
  <c r="R53" i="1" s="1"/>
  <c r="P20" i="1"/>
  <c r="P91" i="1"/>
  <c r="P83" i="1"/>
  <c r="P73" i="1"/>
  <c r="P68" i="1"/>
  <c r="P62" i="1"/>
  <c r="R62" i="1" s="1"/>
  <c r="P56" i="1"/>
  <c r="P48" i="1"/>
  <c r="P43" i="1"/>
  <c r="P29" i="1"/>
  <c r="P15" i="1"/>
  <c r="P11" i="1"/>
  <c r="P270" i="1"/>
  <c r="P182" i="1"/>
  <c r="P225" i="1"/>
  <c r="P220" i="1"/>
  <c r="P248" i="1"/>
  <c r="P88" i="1"/>
  <c r="R88" i="1" s="1"/>
  <c r="P70" i="1"/>
  <c r="P58" i="1"/>
  <c r="P46" i="1"/>
  <c r="P31" i="1"/>
  <c r="P26" i="1"/>
  <c r="P13" i="1"/>
  <c r="P35" i="1"/>
  <c r="P253" i="1"/>
  <c r="P230" i="1"/>
  <c r="P200" i="1"/>
  <c r="P192" i="1"/>
  <c r="P177" i="1"/>
  <c r="P173" i="1"/>
  <c r="P170" i="1"/>
  <c r="P168" i="1"/>
  <c r="R168" i="1" s="1"/>
  <c r="P99" i="1"/>
  <c r="P96" i="1"/>
  <c r="P92" i="1"/>
  <c r="P75" i="1"/>
  <c r="P71" i="1"/>
  <c r="R71" i="1" s="1"/>
  <c r="P184" i="1"/>
  <c r="P202" i="1"/>
  <c r="P218" i="1"/>
  <c r="P232" i="1"/>
  <c r="R232" i="1" s="1"/>
  <c r="P255" i="1"/>
  <c r="P221" i="1"/>
  <c r="P93" i="1"/>
  <c r="P89" i="1"/>
  <c r="P86" i="1"/>
  <c r="P82" i="1"/>
  <c r="P76" i="1"/>
  <c r="R76" i="1" s="1"/>
  <c r="P72" i="1"/>
  <c r="P69" i="1"/>
  <c r="P67" i="1"/>
  <c r="P63" i="1"/>
  <c r="R63" i="1" s="1"/>
  <c r="P60" i="1"/>
  <c r="R60" i="1" s="1"/>
  <c r="P57" i="1"/>
  <c r="P55" i="1"/>
  <c r="P52" i="1"/>
  <c r="P47" i="1"/>
  <c r="P44" i="1"/>
  <c r="P42" i="1"/>
  <c r="R42" i="1" s="1"/>
  <c r="P39" i="1"/>
  <c r="P33" i="1"/>
  <c r="R33" i="1" s="1"/>
  <c r="P30" i="1"/>
  <c r="P27" i="1"/>
  <c r="P25" i="1"/>
  <c r="O1" i="1"/>
  <c r="P21" i="1"/>
  <c r="R21" i="1" s="1"/>
  <c r="P16" i="1"/>
  <c r="P14" i="1"/>
  <c r="R14" i="1" s="1"/>
  <c r="P12" i="1"/>
  <c r="R12" i="1" s="1"/>
  <c r="P38" i="1"/>
  <c r="P36" i="1"/>
  <c r="P34" i="1"/>
  <c r="R34" i="1" s="1"/>
  <c r="P24" i="1"/>
  <c r="P226" i="1"/>
  <c r="P222" i="1"/>
  <c r="P215" i="1"/>
  <c r="R215" i="1" s="1"/>
  <c r="P213" i="1"/>
  <c r="P211" i="1"/>
  <c r="P209" i="1"/>
  <c r="P180" i="1"/>
  <c r="P185" i="1"/>
  <c r="P199" i="1"/>
  <c r="P229" i="1"/>
  <c r="P235" i="1"/>
  <c r="P239" i="1"/>
  <c r="P249" i="1"/>
  <c r="P260" i="1"/>
  <c r="P269" i="1"/>
  <c r="P275" i="1"/>
  <c r="P193" i="1"/>
  <c r="P172" i="1"/>
  <c r="R172" i="1" s="1"/>
  <c r="P169" i="1"/>
  <c r="P140" i="1"/>
  <c r="P137" i="1"/>
  <c r="P135" i="1"/>
  <c r="P61" i="1"/>
  <c r="R146" i="1"/>
  <c r="R78" i="1"/>
  <c r="P176" i="1"/>
  <c r="P188" i="1"/>
  <c r="P201" i="1"/>
  <c r="P231" i="1"/>
  <c r="P237" i="1"/>
  <c r="P242" i="1"/>
  <c r="P254" i="1"/>
  <c r="P258" i="1"/>
  <c r="P262" i="1"/>
  <c r="P271" i="1"/>
  <c r="P278" i="1"/>
  <c r="P167" i="1"/>
  <c r="P160" i="1"/>
  <c r="P158" i="1"/>
  <c r="P156" i="1"/>
  <c r="P154" i="1"/>
  <c r="P150" i="1"/>
  <c r="P148" i="1"/>
  <c r="R148" i="1" s="1"/>
  <c r="P129" i="1"/>
  <c r="R129" i="1" s="1"/>
  <c r="P126" i="1"/>
  <c r="P124" i="1"/>
  <c r="P122" i="1"/>
  <c r="R122" i="1" s="1"/>
  <c r="P119" i="1"/>
  <c r="R119" i="1" s="1"/>
  <c r="P115" i="1"/>
  <c r="P113" i="1"/>
  <c r="P111" i="1"/>
  <c r="P109" i="1"/>
  <c r="P107" i="1"/>
  <c r="P103" i="1"/>
  <c r="P101" i="1"/>
  <c r="P22" i="1"/>
  <c r="N1" i="1"/>
  <c r="R80" i="1"/>
  <c r="R50" i="1"/>
  <c r="R212" i="1"/>
  <c r="R178" i="1"/>
  <c r="R241" i="1"/>
  <c r="R142" i="1"/>
  <c r="R267" i="1"/>
  <c r="R196" i="1"/>
  <c r="R145" i="1"/>
  <c r="R90" i="1"/>
  <c r="R17" i="1"/>
  <c r="R260" i="1" l="1"/>
  <c r="R126" i="1"/>
  <c r="R169" i="1"/>
  <c r="R138" i="1"/>
  <c r="R237" i="1"/>
  <c r="R235" i="1"/>
  <c r="R107" i="1"/>
  <c r="P1" i="1"/>
  <c r="R109" i="1"/>
  <c r="R180" i="1"/>
  <c r="R149" i="1"/>
  <c r="R233" i="1"/>
  <c r="R231" i="1"/>
  <c r="M1" i="1"/>
  <c r="R249" i="1"/>
  <c r="R65" i="1"/>
  <c r="R163" i="1"/>
  <c r="R150" i="1"/>
  <c r="R39" i="1"/>
  <c r="R240" i="1"/>
  <c r="R68" i="1"/>
  <c r="R22" i="1"/>
  <c r="R228" i="1"/>
  <c r="R234" i="1"/>
  <c r="R48" i="1"/>
  <c r="R201" i="1"/>
  <c r="R189" i="1"/>
  <c r="R170" i="1"/>
  <c r="R265" i="1"/>
  <c r="R27" i="1"/>
  <c r="R117" i="1"/>
  <c r="R20" i="1"/>
  <c r="R161" i="1"/>
  <c r="R77" i="1"/>
  <c r="R72" i="1"/>
  <c r="R266" i="1"/>
  <c r="R35" i="1"/>
  <c r="R188" i="1"/>
  <c r="R143" i="1"/>
  <c r="R81" i="1"/>
  <c r="R30" i="1"/>
  <c r="R147" i="1"/>
  <c r="R125" i="1"/>
  <c r="R96" i="1"/>
  <c r="R38" i="1"/>
  <c r="R15" i="1"/>
  <c r="R106" i="1"/>
  <c r="R253" i="1"/>
  <c r="R239" i="1"/>
  <c r="R275" i="1"/>
  <c r="R24" i="1"/>
  <c r="R46" i="1"/>
  <c r="R262" i="1"/>
  <c r="R104" i="1"/>
  <c r="R208" i="1"/>
  <c r="R217" i="1"/>
  <c r="R194" i="1"/>
  <c r="R25" i="1"/>
  <c r="R98" i="1"/>
  <c r="R74" i="1"/>
  <c r="R93" i="1"/>
  <c r="R92" i="1"/>
  <c r="R213" i="1"/>
  <c r="R11" i="1"/>
  <c r="R131" i="1"/>
  <c r="R157" i="1"/>
  <c r="R18" i="1"/>
  <c r="R132" i="1"/>
  <c r="R137" i="1"/>
  <c r="R207" i="1"/>
  <c r="R111" i="1"/>
  <c r="R242" i="1"/>
  <c r="R182" i="1"/>
  <c r="R160" i="1"/>
  <c r="R64" i="1"/>
  <c r="R55" i="1"/>
  <c r="R44" i="1"/>
  <c r="R28" i="1"/>
  <c r="R244" i="1"/>
  <c r="R227" i="1"/>
  <c r="R32" i="1"/>
  <c r="R84" i="1"/>
  <c r="R140" i="1"/>
  <c r="R191" i="1"/>
  <c r="R216" i="1"/>
  <c r="R277" i="1"/>
  <c r="R36" i="1"/>
  <c r="R43" i="1"/>
  <c r="R83" i="1"/>
  <c r="R97" i="1"/>
  <c r="R220" i="1"/>
  <c r="R230" i="1"/>
  <c r="R268" i="1"/>
  <c r="R184" i="1"/>
  <c r="R121" i="1"/>
  <c r="R229" i="1"/>
  <c r="R114" i="1"/>
  <c r="R246" i="1"/>
  <c r="R223" i="1"/>
  <c r="R124" i="1"/>
  <c r="R57" i="1"/>
  <c r="R47" i="1"/>
  <c r="R26" i="1"/>
  <c r="R204" i="1"/>
  <c r="R87" i="1"/>
  <c r="R37" i="1"/>
  <c r="R99" i="1"/>
  <c r="R200" i="1"/>
  <c r="R113" i="1"/>
  <c r="R102" i="1"/>
  <c r="R152" i="1"/>
  <c r="R127" i="1"/>
  <c r="R151" i="1"/>
  <c r="R187" i="1"/>
  <c r="R193" i="1"/>
  <c r="R225" i="1"/>
  <c r="R243" i="1"/>
  <c r="R79" i="1"/>
  <c r="R110" i="1"/>
  <c r="R133" i="1"/>
  <c r="R183" i="1"/>
  <c r="R49" i="1"/>
  <c r="R86" i="1"/>
  <c r="R250" i="1" l="1"/>
  <c r="R179" i="1"/>
  <c r="R248" i="1"/>
  <c r="R153" i="1"/>
  <c r="R54" i="1"/>
  <c r="R177" i="1"/>
  <c r="R85" i="1"/>
  <c r="R257" i="1"/>
  <c r="R139" i="1"/>
  <c r="R141" i="1"/>
  <c r="R162" i="1"/>
  <c r="R51" i="1"/>
  <c r="R205" i="1"/>
  <c r="R115" i="1"/>
  <c r="R154" i="1"/>
  <c r="R144" i="1"/>
  <c r="R59" i="1"/>
  <c r="R52" i="1"/>
  <c r="R270" i="1"/>
  <c r="R214" i="1"/>
  <c r="R259" i="1"/>
  <c r="R255" i="1"/>
  <c r="R254" i="1"/>
  <c r="R211" i="1"/>
  <c r="R173" i="1"/>
  <c r="R120" i="1"/>
  <c r="R164" i="1"/>
  <c r="R181" i="1"/>
  <c r="R186" i="1"/>
  <c r="R198" i="1"/>
  <c r="R158" i="1"/>
  <c r="R56" i="1"/>
  <c r="R247" i="1"/>
  <c r="R82" i="1"/>
  <c r="R19" i="1"/>
  <c r="R221" i="1"/>
  <c r="R271" i="1"/>
  <c r="R73" i="1"/>
  <c r="R16" i="1"/>
  <c r="R210" i="1"/>
  <c r="R123" i="1"/>
  <c r="R75" i="1"/>
  <c r="R236" i="1"/>
  <c r="R192" i="1"/>
  <c r="R29" i="1"/>
  <c r="R278" i="1"/>
  <c r="R176" i="1"/>
  <c r="R105" i="1"/>
  <c r="R219" i="1"/>
  <c r="R66" i="1"/>
  <c r="R203" i="1"/>
  <c r="R45" i="1"/>
  <c r="R190" i="1"/>
  <c r="R222" i="1"/>
  <c r="R135" i="1"/>
  <c r="R209" i="1"/>
  <c r="R185" i="1"/>
  <c r="R31" i="1"/>
  <c r="R263" i="1"/>
  <c r="R166" i="1"/>
  <c r="R274" i="1"/>
  <c r="R103" i="1"/>
  <c r="R258" i="1"/>
  <c r="R40" i="1"/>
  <c r="R226" i="1"/>
  <c r="R100" i="1"/>
  <c r="R252" i="1"/>
  <c r="R108" i="1"/>
  <c r="R70" i="1"/>
  <c r="R95" i="1"/>
  <c r="R272" i="1"/>
  <c r="R116" i="1"/>
  <c r="R112" i="1"/>
  <c r="R58" i="1"/>
  <c r="R199" i="1"/>
  <c r="R89" i="1"/>
  <c r="R69" i="1"/>
  <c r="R218" i="1"/>
  <c r="R264" i="1"/>
  <c r="R224" i="1"/>
  <c r="R13" i="1"/>
  <c r="R156" i="1"/>
  <c r="R101" i="1"/>
  <c r="R167" i="1"/>
  <c r="R269" i="1"/>
  <c r="R128" i="1"/>
  <c r="R67" i="1"/>
  <c r="R91" i="1"/>
  <c r="R202" i="1"/>
  <c r="R245" i="1"/>
  <c r="R195" i="1"/>
  <c r="R206" i="1"/>
  <c r="R130" i="1"/>
  <c r="R94" i="1"/>
  <c r="R61" i="1"/>
  <c r="R279" i="1" l="1"/>
  <c r="R1" i="1"/>
  <c r="L1" i="1"/>
</calcChain>
</file>

<file path=xl/sharedStrings.xml><?xml version="1.0" encoding="utf-8"?>
<sst xmlns="http://schemas.openxmlformats.org/spreadsheetml/2006/main" count="918" uniqueCount="439">
  <si>
    <t>РАСЧЕТ    ЭЛЕКТРОЭНЕРГИИ  ПО  ПОТРЕБИТЕЛЯМ</t>
  </si>
  <si>
    <t>ТАРИФ</t>
  </si>
  <si>
    <t>За период</t>
  </si>
  <si>
    <t>Остаток средств  на</t>
  </si>
  <si>
    <t xml:space="preserve">Оплата </t>
  </si>
  <si>
    <t>Сумма  начислений</t>
  </si>
  <si>
    <t>Перерас-</t>
  </si>
  <si>
    <t xml:space="preserve">Задолженность             (   -  )  </t>
  </si>
  <si>
    <t>КВТ</t>
  </si>
  <si>
    <t>на</t>
  </si>
  <si>
    <t>руб.</t>
  </si>
  <si>
    <t>чет</t>
  </si>
  <si>
    <t>Код_</t>
  </si>
  <si>
    <t>АктЭн_M</t>
  </si>
  <si>
    <t>АктЭн_L</t>
  </si>
  <si>
    <t>СуммАктЭн</t>
  </si>
  <si>
    <t>Всего</t>
  </si>
  <si>
    <t>День</t>
  </si>
  <si>
    <t>Ночь</t>
  </si>
  <si>
    <t>руб</t>
  </si>
  <si>
    <t xml:space="preserve">     Код</t>
  </si>
  <si>
    <t xml:space="preserve">№002 </t>
  </si>
  <si>
    <t xml:space="preserve">№003 </t>
  </si>
  <si>
    <t xml:space="preserve">№004 </t>
  </si>
  <si>
    <t xml:space="preserve">№005 </t>
  </si>
  <si>
    <t xml:space="preserve">№006 </t>
  </si>
  <si>
    <t xml:space="preserve">№007 </t>
  </si>
  <si>
    <t xml:space="preserve">№008 </t>
  </si>
  <si>
    <t>№009  сбыт</t>
  </si>
  <si>
    <t xml:space="preserve">№009а </t>
  </si>
  <si>
    <t>№010</t>
  </si>
  <si>
    <t>№011</t>
  </si>
  <si>
    <t xml:space="preserve">№012 </t>
  </si>
  <si>
    <t>№012а</t>
  </si>
  <si>
    <t xml:space="preserve">№013 </t>
  </si>
  <si>
    <t xml:space="preserve">№014 </t>
  </si>
  <si>
    <t xml:space="preserve">№015 </t>
  </si>
  <si>
    <t xml:space="preserve">№016\17 </t>
  </si>
  <si>
    <t xml:space="preserve">№018 </t>
  </si>
  <si>
    <t xml:space="preserve">№019 </t>
  </si>
  <si>
    <t xml:space="preserve">№020 </t>
  </si>
  <si>
    <t>№021\1</t>
  </si>
  <si>
    <t xml:space="preserve">№021\2 </t>
  </si>
  <si>
    <t>№022 сбыт</t>
  </si>
  <si>
    <t>№022а</t>
  </si>
  <si>
    <t>№023</t>
  </si>
  <si>
    <t xml:space="preserve">№024 </t>
  </si>
  <si>
    <t>№025</t>
  </si>
  <si>
    <t>№026</t>
  </si>
  <si>
    <t>№027</t>
  </si>
  <si>
    <t>№028</t>
  </si>
  <si>
    <t>№029 сбыт</t>
  </si>
  <si>
    <t>№030</t>
  </si>
  <si>
    <t>№031\1</t>
  </si>
  <si>
    <t>№031\2</t>
  </si>
  <si>
    <t xml:space="preserve">№032 </t>
  </si>
  <si>
    <t>№033 сбыт</t>
  </si>
  <si>
    <t xml:space="preserve">№034 </t>
  </si>
  <si>
    <t xml:space="preserve">№035 </t>
  </si>
  <si>
    <t xml:space="preserve">№036 </t>
  </si>
  <si>
    <t>№037 сбыт</t>
  </si>
  <si>
    <t>№038 сбыт</t>
  </si>
  <si>
    <t>№039  сбыт</t>
  </si>
  <si>
    <t>№040</t>
  </si>
  <si>
    <t xml:space="preserve">№041 </t>
  </si>
  <si>
    <t xml:space="preserve">№041а сбыт </t>
  </si>
  <si>
    <t xml:space="preserve">№042 </t>
  </si>
  <si>
    <t xml:space="preserve">№043\1 </t>
  </si>
  <si>
    <t xml:space="preserve">№043\2 </t>
  </si>
  <si>
    <t xml:space="preserve">№044 </t>
  </si>
  <si>
    <t>№045 не установлен</t>
  </si>
  <si>
    <t xml:space="preserve">№046 </t>
  </si>
  <si>
    <t xml:space="preserve">№046а </t>
  </si>
  <si>
    <t xml:space="preserve">№047 </t>
  </si>
  <si>
    <t xml:space="preserve">№048 </t>
  </si>
  <si>
    <t>№049 сбыт</t>
  </si>
  <si>
    <t xml:space="preserve">№050 </t>
  </si>
  <si>
    <t xml:space="preserve">№051 </t>
  </si>
  <si>
    <t xml:space="preserve">№052 </t>
  </si>
  <si>
    <t xml:space="preserve">№052а </t>
  </si>
  <si>
    <t xml:space="preserve">№053 </t>
  </si>
  <si>
    <t xml:space="preserve">№054 </t>
  </si>
  <si>
    <t>№055 сбыт</t>
  </si>
  <si>
    <t xml:space="preserve">№056 </t>
  </si>
  <si>
    <t xml:space="preserve">№057 </t>
  </si>
  <si>
    <t>№058 СБЫТ</t>
  </si>
  <si>
    <t xml:space="preserve">№059 </t>
  </si>
  <si>
    <t xml:space="preserve">№060 </t>
  </si>
  <si>
    <t xml:space="preserve">№061 </t>
  </si>
  <si>
    <t xml:space="preserve">№062 </t>
  </si>
  <si>
    <t>№062а сбыт</t>
  </si>
  <si>
    <t>№063 сбыт</t>
  </si>
  <si>
    <t>сбыт</t>
  </si>
  <si>
    <t xml:space="preserve">№064\1 </t>
  </si>
  <si>
    <t xml:space="preserve">№064\2 </t>
  </si>
  <si>
    <t xml:space="preserve">№065 </t>
  </si>
  <si>
    <t>№066 сбыт</t>
  </si>
  <si>
    <t>№067 сбыт</t>
  </si>
  <si>
    <t xml:space="preserve">№068 </t>
  </si>
  <si>
    <t>№069 сбыт</t>
  </si>
  <si>
    <t xml:space="preserve">№070 </t>
  </si>
  <si>
    <t xml:space="preserve">№071 </t>
  </si>
  <si>
    <t xml:space="preserve">№072 </t>
  </si>
  <si>
    <t xml:space="preserve">№073 </t>
  </si>
  <si>
    <t>№074 сбыт</t>
  </si>
  <si>
    <t xml:space="preserve">№075 </t>
  </si>
  <si>
    <t>№076</t>
  </si>
  <si>
    <t xml:space="preserve">№077 </t>
  </si>
  <si>
    <t xml:space="preserve">№078 </t>
  </si>
  <si>
    <t xml:space="preserve">№079 </t>
  </si>
  <si>
    <t xml:space="preserve">№080 </t>
  </si>
  <si>
    <t xml:space="preserve">№081 </t>
  </si>
  <si>
    <t xml:space="preserve">№082/1 </t>
  </si>
  <si>
    <t>№082/2</t>
  </si>
  <si>
    <t xml:space="preserve">№083 </t>
  </si>
  <si>
    <t>№084</t>
  </si>
  <si>
    <t xml:space="preserve">№085 </t>
  </si>
  <si>
    <t xml:space="preserve">№086 </t>
  </si>
  <si>
    <t>№087 сбыт</t>
  </si>
  <si>
    <t xml:space="preserve">№088 </t>
  </si>
  <si>
    <t xml:space="preserve">№089 </t>
  </si>
  <si>
    <t xml:space="preserve">№090 </t>
  </si>
  <si>
    <t xml:space="preserve">№091 </t>
  </si>
  <si>
    <t xml:space="preserve">№092 </t>
  </si>
  <si>
    <t xml:space="preserve">№093 </t>
  </si>
  <si>
    <t xml:space="preserve">№094 </t>
  </si>
  <si>
    <t xml:space="preserve">№095 </t>
  </si>
  <si>
    <t xml:space="preserve">№096 </t>
  </si>
  <si>
    <t xml:space="preserve">№097 </t>
  </si>
  <si>
    <t xml:space="preserve">№098 </t>
  </si>
  <si>
    <t xml:space="preserve">№099 </t>
  </si>
  <si>
    <t>№100</t>
  </si>
  <si>
    <t xml:space="preserve">№101 </t>
  </si>
  <si>
    <t>№102 сбыт</t>
  </si>
  <si>
    <t xml:space="preserve">№103 </t>
  </si>
  <si>
    <t xml:space="preserve">№104 </t>
  </si>
  <si>
    <t>№104б</t>
  </si>
  <si>
    <t xml:space="preserve">№105 </t>
  </si>
  <si>
    <t xml:space="preserve">№106 </t>
  </si>
  <si>
    <t xml:space="preserve">№107 </t>
  </si>
  <si>
    <t xml:space="preserve">№108 </t>
  </si>
  <si>
    <t xml:space="preserve">№109 </t>
  </si>
  <si>
    <t xml:space="preserve">№110 </t>
  </si>
  <si>
    <t xml:space="preserve">№111 </t>
  </si>
  <si>
    <t>№112 сбыт</t>
  </si>
  <si>
    <t>№113 сбыт</t>
  </si>
  <si>
    <t xml:space="preserve">№114 </t>
  </si>
  <si>
    <t xml:space="preserve">№115 </t>
  </si>
  <si>
    <t xml:space="preserve">№116 </t>
  </si>
  <si>
    <t xml:space="preserve">№117 </t>
  </si>
  <si>
    <t xml:space="preserve">№118 </t>
  </si>
  <si>
    <t>№118а не установлен</t>
  </si>
  <si>
    <t xml:space="preserve">№119 </t>
  </si>
  <si>
    <t>№120  снят</t>
  </si>
  <si>
    <t xml:space="preserve">№121 </t>
  </si>
  <si>
    <t xml:space="preserve">№122 </t>
  </si>
  <si>
    <t xml:space="preserve">№123 </t>
  </si>
  <si>
    <t xml:space="preserve">№123а </t>
  </si>
  <si>
    <t>№124 сбыт</t>
  </si>
  <si>
    <t xml:space="preserve">№125 </t>
  </si>
  <si>
    <t xml:space="preserve">№126\1 </t>
  </si>
  <si>
    <t xml:space="preserve">№126\2 </t>
  </si>
  <si>
    <t xml:space="preserve">№127 </t>
  </si>
  <si>
    <t>№128 сбыт</t>
  </si>
  <si>
    <t>№129</t>
  </si>
  <si>
    <t>№130 сбыт</t>
  </si>
  <si>
    <t xml:space="preserve">№131 </t>
  </si>
  <si>
    <t xml:space="preserve">№132 </t>
  </si>
  <si>
    <t xml:space="preserve">№133 </t>
  </si>
  <si>
    <t xml:space="preserve">№134 </t>
  </si>
  <si>
    <t xml:space="preserve">№135 </t>
  </si>
  <si>
    <t xml:space="preserve">№136 </t>
  </si>
  <si>
    <t>№137</t>
  </si>
  <si>
    <t>№138</t>
  </si>
  <si>
    <t xml:space="preserve">№139 </t>
  </si>
  <si>
    <t xml:space="preserve">№140 </t>
  </si>
  <si>
    <t>№141\1 сбыт</t>
  </si>
  <si>
    <t xml:space="preserve">№141\2 </t>
  </si>
  <si>
    <t xml:space="preserve">№142 </t>
  </si>
  <si>
    <t xml:space="preserve">№143 </t>
  </si>
  <si>
    <t>№143а</t>
  </si>
  <si>
    <t xml:space="preserve">№144 </t>
  </si>
  <si>
    <t xml:space="preserve">№145\1 </t>
  </si>
  <si>
    <t>№145\2 сбыт</t>
  </si>
  <si>
    <t xml:space="preserve">№146 </t>
  </si>
  <si>
    <t>№146 3ф</t>
  </si>
  <si>
    <t xml:space="preserve">№147 </t>
  </si>
  <si>
    <t>№148</t>
  </si>
  <si>
    <t>№149</t>
  </si>
  <si>
    <t xml:space="preserve">№150 </t>
  </si>
  <si>
    <t>№151 сбыт</t>
  </si>
  <si>
    <t>№152 сбыт</t>
  </si>
  <si>
    <t xml:space="preserve">№153 </t>
  </si>
  <si>
    <t>№154</t>
  </si>
  <si>
    <t>№155</t>
  </si>
  <si>
    <t>№156 сбыт</t>
  </si>
  <si>
    <t>№157</t>
  </si>
  <si>
    <t xml:space="preserve">№158 </t>
  </si>
  <si>
    <t>№159снят</t>
  </si>
  <si>
    <t>№159а\1</t>
  </si>
  <si>
    <t xml:space="preserve">№159а\2 </t>
  </si>
  <si>
    <t>№160</t>
  </si>
  <si>
    <t>№161 снят</t>
  </si>
  <si>
    <t>№161 3фсбыт</t>
  </si>
  <si>
    <t>№161а</t>
  </si>
  <si>
    <t>№162</t>
  </si>
  <si>
    <t>№163сбыт</t>
  </si>
  <si>
    <t>№164</t>
  </si>
  <si>
    <t>№165</t>
  </si>
  <si>
    <t>№166</t>
  </si>
  <si>
    <t>№167</t>
  </si>
  <si>
    <t>№168</t>
  </si>
  <si>
    <t>№169</t>
  </si>
  <si>
    <t>№170</t>
  </si>
  <si>
    <t>№171 сбыт</t>
  </si>
  <si>
    <t>№172 сбыт</t>
  </si>
  <si>
    <t>№173 сбыт</t>
  </si>
  <si>
    <t xml:space="preserve">№174 </t>
  </si>
  <si>
    <t>№175 сбыт</t>
  </si>
  <si>
    <t xml:space="preserve">№176\1 </t>
  </si>
  <si>
    <t xml:space="preserve">№176\2 </t>
  </si>
  <si>
    <t xml:space="preserve">№177 </t>
  </si>
  <si>
    <t xml:space="preserve">№178 </t>
  </si>
  <si>
    <t xml:space="preserve">№179 </t>
  </si>
  <si>
    <t xml:space="preserve">№180 </t>
  </si>
  <si>
    <t xml:space="preserve">№181 </t>
  </si>
  <si>
    <t xml:space="preserve">№182 </t>
  </si>
  <si>
    <t xml:space="preserve">№183 </t>
  </si>
  <si>
    <t xml:space="preserve">№184 </t>
  </si>
  <si>
    <t xml:space="preserve">№185 </t>
  </si>
  <si>
    <t xml:space="preserve">№186 </t>
  </si>
  <si>
    <t>№187 сбыт</t>
  </si>
  <si>
    <t>№188\1</t>
  </si>
  <si>
    <t xml:space="preserve">№188\2 </t>
  </si>
  <si>
    <t xml:space="preserve">№189 </t>
  </si>
  <si>
    <t xml:space="preserve">№190 </t>
  </si>
  <si>
    <t xml:space="preserve">№191 </t>
  </si>
  <si>
    <t>№202 сбыт</t>
  </si>
  <si>
    <t xml:space="preserve">№203 </t>
  </si>
  <si>
    <t xml:space="preserve">№204 </t>
  </si>
  <si>
    <t xml:space="preserve">№205 </t>
  </si>
  <si>
    <t xml:space="preserve">№206 </t>
  </si>
  <si>
    <t xml:space="preserve">№207 </t>
  </si>
  <si>
    <t xml:space="preserve">№208 </t>
  </si>
  <si>
    <t xml:space="preserve">№209 </t>
  </si>
  <si>
    <t xml:space="preserve">№210 </t>
  </si>
  <si>
    <t>№210а сбыт</t>
  </si>
  <si>
    <t xml:space="preserve">№211 </t>
  </si>
  <si>
    <t xml:space="preserve">№212 </t>
  </si>
  <si>
    <t xml:space="preserve">№213 </t>
  </si>
  <si>
    <t xml:space="preserve">№214 </t>
  </si>
  <si>
    <t xml:space="preserve">№215 </t>
  </si>
  <si>
    <t>№216сбыт</t>
  </si>
  <si>
    <t>№217 сбыт</t>
  </si>
  <si>
    <t xml:space="preserve">№218 </t>
  </si>
  <si>
    <t>№219 сбыт</t>
  </si>
  <si>
    <t xml:space="preserve">№220 </t>
  </si>
  <si>
    <t xml:space="preserve">№221 </t>
  </si>
  <si>
    <t xml:space="preserve">№222 </t>
  </si>
  <si>
    <t>№223 сбыт</t>
  </si>
  <si>
    <t xml:space="preserve">№224 сбыт </t>
  </si>
  <si>
    <t xml:space="preserve">№225 </t>
  </si>
  <si>
    <t xml:space="preserve">№226 </t>
  </si>
  <si>
    <t>№227 сбыт</t>
  </si>
  <si>
    <t>№228 сбыт</t>
  </si>
  <si>
    <t xml:space="preserve">№229 </t>
  </si>
  <si>
    <t xml:space="preserve">№229а </t>
  </si>
  <si>
    <t xml:space="preserve">№230 </t>
  </si>
  <si>
    <t>№231 сбыт</t>
  </si>
  <si>
    <t xml:space="preserve">№232 </t>
  </si>
  <si>
    <t xml:space="preserve">№233 </t>
  </si>
  <si>
    <t xml:space="preserve">№234 </t>
  </si>
  <si>
    <t xml:space="preserve">№235 </t>
  </si>
  <si>
    <t xml:space="preserve">№236 </t>
  </si>
  <si>
    <t xml:space="preserve">№237 </t>
  </si>
  <si>
    <t xml:space="preserve">№238 </t>
  </si>
  <si>
    <t xml:space="preserve">№239 </t>
  </si>
  <si>
    <t xml:space="preserve">№240 </t>
  </si>
  <si>
    <t xml:space="preserve">№241 </t>
  </si>
  <si>
    <t>№242 сбыт</t>
  </si>
  <si>
    <t>№243\1</t>
  </si>
  <si>
    <t xml:space="preserve">№243\2 </t>
  </si>
  <si>
    <t xml:space="preserve">№244 </t>
  </si>
  <si>
    <t xml:space="preserve">№245 </t>
  </si>
  <si>
    <t xml:space="preserve">№246 </t>
  </si>
  <si>
    <t>№247 сбыт</t>
  </si>
  <si>
    <t>СБЫТ</t>
  </si>
  <si>
    <t xml:space="preserve">№248 </t>
  </si>
  <si>
    <t xml:space="preserve">№249 </t>
  </si>
  <si>
    <t>№Охрана 3</t>
  </si>
  <si>
    <t>Участок</t>
  </si>
  <si>
    <t>Счетчик АСКУЭ отключен</t>
  </si>
  <si>
    <t>11.07.22</t>
  </si>
  <si>
    <t>показания расчитаны по средней за прошлый месяц        (16 дней)</t>
  </si>
  <si>
    <t>РАСЧЕТ:</t>
  </si>
  <si>
    <t>ПЕРЕПЛАТА -  1 484,53 руб. в счет членских взносов</t>
  </si>
  <si>
    <t>Потребление за прошлый месяц</t>
  </si>
  <si>
    <t xml:space="preserve">за 1 день месяца </t>
  </si>
  <si>
    <t>к-во дней (с 26.06-11.07.22)</t>
  </si>
  <si>
    <t>за 16 дн ( с 26.06-11-07,22)</t>
  </si>
  <si>
    <t>№246 с 17.09.22</t>
  </si>
  <si>
    <t>№ 248 с 17.09.22</t>
  </si>
  <si>
    <t>Мосэнергосбыт</t>
  </si>
  <si>
    <t>№ л/с</t>
  </si>
  <si>
    <t>Расчет по прошлому году</t>
  </si>
  <si>
    <t>Заявление о переносе от 02.10.22 один владелец Сарданашвили О.</t>
  </si>
  <si>
    <t>не может снять показания Мосэнергосбыт</t>
  </si>
  <si>
    <t>002400-022</t>
  </si>
  <si>
    <t>002400-024</t>
  </si>
  <si>
    <t>002400-026</t>
  </si>
  <si>
    <t>002400-029</t>
  </si>
  <si>
    <t>002400-037</t>
  </si>
  <si>
    <t>011829-037</t>
  </si>
  <si>
    <t>011829-367</t>
  </si>
  <si>
    <t>011829-451</t>
  </si>
  <si>
    <t>011829-431</t>
  </si>
  <si>
    <t>011829-447</t>
  </si>
  <si>
    <t>011829-437</t>
  </si>
  <si>
    <t>011829-435</t>
  </si>
  <si>
    <t>011829-446</t>
  </si>
  <si>
    <t>011829-438</t>
  </si>
  <si>
    <t>011829-436</t>
  </si>
  <si>
    <t>011829-450</t>
  </si>
  <si>
    <t>021068-097</t>
  </si>
  <si>
    <t>011829-440</t>
  </si>
  <si>
    <t>021068-156</t>
  </si>
  <si>
    <t>021068-407</t>
  </si>
  <si>
    <t>021068-410</t>
  </si>
  <si>
    <t>021068-411</t>
  </si>
  <si>
    <t>021068-413</t>
  </si>
  <si>
    <t>021068-415</t>
  </si>
  <si>
    <t>021068-417</t>
  </si>
  <si>
    <t>021068-418</t>
  </si>
  <si>
    <t>021068-421</t>
  </si>
  <si>
    <t>021068-423</t>
  </si>
  <si>
    <t>021068-424</t>
  </si>
  <si>
    <t>021068-425</t>
  </si>
  <si>
    <t>021068-426</t>
  </si>
  <si>
    <t>021068-427</t>
  </si>
  <si>
    <t>021068-428</t>
  </si>
  <si>
    <t>021068-429</t>
  </si>
  <si>
    <t>021068-430</t>
  </si>
  <si>
    <t>021068-431</t>
  </si>
  <si>
    <t>021068-432</t>
  </si>
  <si>
    <t>021068-434</t>
  </si>
  <si>
    <t>021068-435</t>
  </si>
  <si>
    <t>021068-437</t>
  </si>
  <si>
    <t>021068-438</t>
  </si>
  <si>
    <t>021068-439</t>
  </si>
  <si>
    <t>021068-444</t>
  </si>
  <si>
    <t>021068-445</t>
  </si>
  <si>
    <t>021068-446</t>
  </si>
  <si>
    <t>021068-447</t>
  </si>
  <si>
    <t>021068-448</t>
  </si>
  <si>
    <t>021068-449</t>
  </si>
  <si>
    <t>021068-450</t>
  </si>
  <si>
    <t>021068-452</t>
  </si>
  <si>
    <t>021068-453</t>
  </si>
  <si>
    <t>021068-454</t>
  </si>
  <si>
    <t>021068-455</t>
  </si>
  <si>
    <t>021068-468</t>
  </si>
  <si>
    <t>021068-473</t>
  </si>
  <si>
    <t>021068-475</t>
  </si>
  <si>
    <t>021068-476</t>
  </si>
  <si>
    <t>021068-478</t>
  </si>
  <si>
    <t>210068-479</t>
  </si>
  <si>
    <t>021068-480</t>
  </si>
  <si>
    <t>021068-481</t>
  </si>
  <si>
    <t>021068-482</t>
  </si>
  <si>
    <t>021068-483</t>
  </si>
  <si>
    <t>021068-488</t>
  </si>
  <si>
    <t>021068-491</t>
  </si>
  <si>
    <t>021068-497</t>
  </si>
  <si>
    <t>021068-498</t>
  </si>
  <si>
    <t>021068-500</t>
  </si>
  <si>
    <t>л/с</t>
  </si>
  <si>
    <t>уч</t>
  </si>
  <si>
    <t>№ п/п</t>
  </si>
  <si>
    <t>Номер лицевого счета абонента</t>
  </si>
  <si>
    <t>Адрес абонента</t>
  </si>
  <si>
    <t>Населенный пункт, улица</t>
  </si>
  <si>
    <t>Дом</t>
  </si>
  <si>
    <t xml:space="preserve">№ договора энергоснабжения с исполнителем коммунальных услуг 11166610 </t>
  </si>
  <si>
    <t>кв.</t>
  </si>
  <si>
    <t>СНТ "Отдых", ,</t>
  </si>
  <si>
    <t>62а</t>
  </si>
  <si>
    <t>021068-508</t>
  </si>
  <si>
    <t>011829-444</t>
  </si>
  <si>
    <t>№241 сбыт</t>
  </si>
  <si>
    <t>№240 сбыт</t>
  </si>
  <si>
    <t>№239 сбыт</t>
  </si>
  <si>
    <t>№248 сбыт</t>
  </si>
  <si>
    <t>№230 сбыт</t>
  </si>
  <si>
    <t>№221 сбыт</t>
  </si>
  <si>
    <t>№191 сбыт</t>
  </si>
  <si>
    <t>№190 сбыт</t>
  </si>
  <si>
    <t>№179 сбыт</t>
  </si>
  <si>
    <t>№178 сбыт</t>
  </si>
  <si>
    <t>№176\1 сбыт</t>
  </si>
  <si>
    <t>№174 сбыт</t>
  </si>
  <si>
    <t>№168 сбыт</t>
  </si>
  <si>
    <t>№167 сбыт</t>
  </si>
  <si>
    <t>№142 сбыт</t>
  </si>
  <si>
    <t>№132 сбыт</t>
  </si>
  <si>
    <t>№118 сбыт</t>
  </si>
  <si>
    <t>№103 сбыт</t>
  </si>
  <si>
    <t>№086 сбыт</t>
  </si>
  <si>
    <t>№072 сбыт</t>
  </si>
  <si>
    <t>№065 сбыт</t>
  </si>
  <si>
    <t>№062 сбыт</t>
  </si>
  <si>
    <t>№059 сбыт</t>
  </si>
  <si>
    <t>№060 сбыт</t>
  </si>
  <si>
    <t>№046а сбыт</t>
  </si>
  <si>
    <t>№036 сбыт</t>
  </si>
  <si>
    <t>№009а сбыт</t>
  </si>
  <si>
    <t>021068-505</t>
  </si>
  <si>
    <t>021068-509</t>
  </si>
  <si>
    <t>021068-513</t>
  </si>
  <si>
    <t>021068-515</t>
  </si>
  <si>
    <t>011829-439</t>
  </si>
  <si>
    <t>откл.сч. 11.07.22 счмитала по средней</t>
  </si>
  <si>
    <t>СВОЯ ПОДСТАНЦИЯ</t>
  </si>
  <si>
    <t>021068-521</t>
  </si>
  <si>
    <t>021068-484</t>
  </si>
  <si>
    <t>021068-514</t>
  </si>
  <si>
    <t>021068-518</t>
  </si>
  <si>
    <t>№232 сбыт</t>
  </si>
  <si>
    <t>№186 сбыт</t>
  </si>
  <si>
    <t>№183 сбыт</t>
  </si>
  <si>
    <t>021068-446-92</t>
  </si>
  <si>
    <t>021068-447-91</t>
  </si>
  <si>
    <t>021068-446-96</t>
  </si>
  <si>
    <t>021068-492-91</t>
  </si>
  <si>
    <t>№188\1 сбыт</t>
  </si>
  <si>
    <t>Россети</t>
  </si>
  <si>
    <t>Временный номер лс?</t>
  </si>
  <si>
    <t>№094 сбыт</t>
  </si>
  <si>
    <t>№123 сбыт</t>
  </si>
  <si>
    <t>№133 сбыт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</si>
</sst>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d/mm/yy;@"/>
    <numFmt numFmtId="165" formatCode="[$-1010419]#,##0.00;\-#,##0.00"/>
    <numFmt numFmtId="166" formatCode="#,##0.00&quot;р.&quot;"/>
    <numFmt numFmtId="167" formatCode="[$-419]mmmm;@"/>
    <numFmt numFmtId="168" formatCode="#,##0.00_ ;\-#,##0.00\ "/>
  </numFmts>
  <fonts count="27" x14ac:knownFonts="1">
    <font>
      <sz val="12"/>
      <color theme="1"/>
      <name val="Calibri"/>
      <family val="2"/>
      <charset val="204"/>
      <scheme val="minor"/>
    </font>
    <font>
      <sz val="10"/>
      <color indexed="8"/>
      <name val="Arial"/>
      <family val="2"/>
      <charset val="204"/>
    </font>
    <font>
      <b/>
      <sz val="12"/>
      <color indexed="8"/>
      <name val="Tahoma"/>
      <family val="2"/>
      <charset val="204"/>
    </font>
    <font>
      <b/>
      <sz val="9"/>
      <color indexed="23"/>
      <name val="Tahoma"/>
      <family val="2"/>
      <charset val="204"/>
    </font>
    <font>
      <b/>
      <sz val="10"/>
      <name val="Arial Cyr"/>
      <charset val="204"/>
    </font>
    <font>
      <sz val="16"/>
      <color indexed="8"/>
      <name val="Tahoma"/>
      <family val="2"/>
      <charset val="204"/>
    </font>
    <font>
      <sz val="9"/>
      <color indexed="23"/>
      <name val="Tahoma"/>
      <family val="2"/>
      <charset val="204"/>
    </font>
    <font>
      <b/>
      <sz val="10"/>
      <name val="Courier New"/>
      <family val="3"/>
      <charset val="204"/>
    </font>
    <font>
      <sz val="10"/>
      <color indexed="8"/>
      <name val="Calibri"/>
      <family val="2"/>
      <charset val="204"/>
    </font>
    <font>
      <b/>
      <sz val="14"/>
      <color indexed="8"/>
      <name val="Tahoma"/>
      <family val="2"/>
      <charset val="204"/>
    </font>
    <font>
      <b/>
      <sz val="14"/>
      <color indexed="23"/>
      <name val="Tahoma"/>
      <family val="2"/>
      <charset val="204"/>
    </font>
    <font>
      <b/>
      <sz val="10"/>
      <color indexed="8"/>
      <name val="Tahoma"/>
      <family val="2"/>
      <charset val="204"/>
    </font>
    <font>
      <sz val="10"/>
      <color indexed="8"/>
      <name val="Tahoma"/>
      <family val="2"/>
      <charset val="204"/>
    </font>
    <font>
      <sz val="10"/>
      <color indexed="8"/>
      <name val="Tahoma"/>
      <family val="2"/>
      <charset val="204"/>
    </font>
    <font>
      <sz val="11"/>
      <color rgb="FFFF0000"/>
      <name val="Calibri"/>
      <family val="2"/>
      <charset val="204"/>
      <scheme val="minor"/>
    </font>
    <font>
      <b/>
      <i/>
      <sz val="12"/>
      <color rgb="FFC0000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i/>
      <sz val="11"/>
      <color rgb="FFC00000"/>
      <name val="Calibri"/>
      <family val="2"/>
      <charset val="204"/>
      <scheme val="minor"/>
    </font>
    <font>
      <i/>
      <sz val="14"/>
      <color indexed="8"/>
      <name val="Tahoma"/>
      <family val="2"/>
      <charset val="204"/>
    </font>
    <font>
      <b/>
      <sz val="12"/>
      <color theme="1"/>
      <name val="Calibri"/>
      <family val="2"/>
      <charset val="204"/>
      <scheme val="minor"/>
    </font>
    <font>
      <b/>
      <i/>
      <sz val="18"/>
      <color theme="1"/>
      <name val="Calibri"/>
      <family val="2"/>
      <charset val="204"/>
      <scheme val="minor"/>
    </font>
    <font>
      <sz val="11"/>
      <color theme="1"/>
      <name val="Bahnschrift SemiCondensed"/>
      <family val="2"/>
      <charset val="204"/>
    </font>
    <font>
      <b/>
      <i/>
      <sz val="12"/>
      <color theme="1"/>
      <name val="Calibri"/>
      <family val="2"/>
      <charset val="204"/>
      <scheme val="minor"/>
    </font>
    <font>
      <sz val="12"/>
      <color theme="1"/>
      <name val="Bahnschrift SemiLight Condensed"/>
      <family val="2"/>
      <charset val="204"/>
    </font>
    <font>
      <sz val="14"/>
      <color theme="1"/>
      <name val="Bahnschrift SemiBold Condensed"/>
      <family val="2"/>
      <charset val="204"/>
    </font>
    <font>
      <sz val="16"/>
      <color theme="1"/>
      <name val="Bahnschrift SemiBold Condensed"/>
      <family val="2"/>
      <charset val="204"/>
    </font>
    <font>
      <sz val="12"/>
      <color theme="1"/>
      <name val="Bahnschrift SemiBold Condensed"/>
      <family val="2"/>
      <charset val="204"/>
    </font>
  </fonts>
  <fills count="1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22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F0"/>
        <bgColor indexed="64"/>
      </patternFill>
    </fill>
  </fills>
  <borders count="30">
    <border>
      <left/>
      <right/>
      <top/>
      <bottom/>
      <diagonal/>
    </border>
    <border>
      <left style="medium">
        <color indexed="9"/>
      </left>
      <right/>
      <top style="medium">
        <color indexed="9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9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9"/>
      </top>
      <bottom style="medium">
        <color indexed="64"/>
      </bottom>
      <diagonal/>
    </border>
    <border>
      <left style="medium">
        <color indexed="9"/>
      </left>
      <right/>
      <top style="medium">
        <color indexed="9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9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182">
    <xf numFmtId="0" fontId="0" fillId="0" borderId="0" xfId="0"/>
    <xf numFmtId="0" fontId="1" fillId="0" borderId="0" xfId="0" applyFont="1" applyFill="1" applyBorder="1" applyAlignment="1">
      <alignment vertical="top" wrapText="1"/>
    </xf>
    <xf numFmtId="2" fontId="0" fillId="2" borderId="0" xfId="0" applyNumberFormat="1" applyFill="1"/>
    <xf numFmtId="4" fontId="0" fillId="2" borderId="0" xfId="0" applyNumberFormat="1" applyFill="1"/>
    <xf numFmtId="2" fontId="0" fillId="0" borderId="0" xfId="0" applyNumberFormat="1"/>
    <xf numFmtId="0" fontId="2" fillId="0" borderId="0" xfId="0" applyFont="1" applyFill="1" applyBorder="1" applyAlignment="1">
      <alignment vertical="top" wrapText="1"/>
    </xf>
    <xf numFmtId="164" fontId="3" fillId="0" borderId="0" xfId="0" applyNumberFormat="1" applyFont="1" applyFill="1" applyBorder="1" applyAlignment="1">
      <alignment vertical="top" wrapText="1"/>
    </xf>
    <xf numFmtId="0" fontId="0" fillId="0" borderId="0" xfId="0" applyFill="1" applyBorder="1"/>
    <xf numFmtId="165" fontId="0" fillId="0" borderId="0" xfId="0" applyNumberFormat="1"/>
    <xf numFmtId="2" fontId="6" fillId="0" borderId="0" xfId="0" applyNumberFormat="1" applyFont="1" applyFill="1" applyAlignment="1">
      <alignment vertical="top" wrapText="1"/>
    </xf>
    <xf numFmtId="166" fontId="7" fillId="0" borderId="0" xfId="0" applyNumberFormat="1" applyFont="1"/>
    <xf numFmtId="167" fontId="2" fillId="0" borderId="1" xfId="0" applyNumberFormat="1" applyFont="1" applyFill="1" applyBorder="1" applyAlignment="1">
      <alignment horizontal="center" vertical="top" wrapText="1"/>
    </xf>
    <xf numFmtId="166" fontId="0" fillId="0" borderId="5" xfId="0" applyNumberFormat="1" applyBorder="1" applyAlignment="1">
      <alignment horizontal="center"/>
    </xf>
    <xf numFmtId="167" fontId="9" fillId="0" borderId="5" xfId="0" applyNumberFormat="1" applyFont="1" applyFill="1" applyBorder="1" applyAlignment="1">
      <alignment horizontal="center" vertical="top" wrapText="1"/>
    </xf>
    <xf numFmtId="0" fontId="10" fillId="0" borderId="0" xfId="0" applyNumberFormat="1" applyFont="1" applyFill="1" applyAlignment="1">
      <alignment horizontal="center" vertical="top" wrapText="1"/>
    </xf>
    <xf numFmtId="166" fontId="0" fillId="0" borderId="6" xfId="0" applyNumberFormat="1" applyBorder="1" applyAlignment="1">
      <alignment horizontal="center"/>
    </xf>
    <xf numFmtId="167" fontId="9" fillId="0" borderId="7" xfId="0" applyNumberFormat="1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vertical="top" wrapText="1"/>
    </xf>
    <xf numFmtId="0" fontId="11" fillId="3" borderId="9" xfId="0" applyFont="1" applyFill="1" applyBorder="1" applyAlignment="1">
      <alignment vertical="top" wrapText="1"/>
    </xf>
    <xf numFmtId="0" fontId="11" fillId="3" borderId="10" xfId="0" applyFont="1" applyFill="1" applyBorder="1" applyAlignment="1">
      <alignment vertical="top" wrapText="1"/>
    </xf>
    <xf numFmtId="0" fontId="11" fillId="3" borderId="11" xfId="0" applyFont="1" applyFill="1" applyBorder="1" applyAlignment="1">
      <alignment vertical="top" wrapText="1"/>
    </xf>
    <xf numFmtId="164" fontId="11" fillId="3" borderId="11" xfId="0" applyNumberFormat="1" applyFont="1" applyFill="1" applyBorder="1" applyAlignment="1">
      <alignment vertical="top" wrapText="1"/>
    </xf>
    <xf numFmtId="0" fontId="11" fillId="3" borderId="8" xfId="0" applyFont="1" applyFill="1" applyBorder="1" applyAlignment="1">
      <alignment horizontal="center" vertical="top" wrapText="1"/>
    </xf>
    <xf numFmtId="0" fontId="11" fillId="3" borderId="6" xfId="0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wrapText="1"/>
    </xf>
    <xf numFmtId="165" fontId="0" fillId="5" borderId="0" xfId="0" applyNumberFormat="1" applyFill="1"/>
    <xf numFmtId="165" fontId="12" fillId="0" borderId="0" xfId="0" applyNumberFormat="1" applyFont="1" applyFill="1" applyBorder="1" applyAlignment="1">
      <alignment vertical="top" wrapText="1"/>
    </xf>
    <xf numFmtId="165" fontId="13" fillId="0" borderId="0" xfId="0" applyNumberFormat="1" applyFont="1" applyFill="1" applyBorder="1" applyAlignment="1">
      <alignment vertical="top" wrapText="1"/>
    </xf>
    <xf numFmtId="168" fontId="12" fillId="5" borderId="0" xfId="0" applyNumberFormat="1" applyFont="1" applyFill="1" applyBorder="1" applyAlignment="1">
      <alignment vertical="top" wrapText="1"/>
    </xf>
    <xf numFmtId="2" fontId="0" fillId="5" borderId="0" xfId="0" applyNumberFormat="1" applyFill="1"/>
    <xf numFmtId="168" fontId="12" fillId="0" borderId="0" xfId="0" applyNumberFormat="1" applyFont="1" applyFill="1" applyBorder="1" applyAlignment="1">
      <alignment vertical="top" wrapText="1"/>
    </xf>
    <xf numFmtId="165" fontId="0" fillId="0" borderId="0" xfId="0" applyNumberFormat="1" applyFill="1"/>
    <xf numFmtId="165" fontId="13" fillId="0" borderId="12" xfId="0" applyNumberFormat="1" applyFont="1" applyFill="1" applyBorder="1" applyAlignment="1">
      <alignment vertical="top" wrapText="1"/>
    </xf>
    <xf numFmtId="0" fontId="12" fillId="0" borderId="0" xfId="0" applyFont="1" applyFill="1" applyBorder="1" applyAlignment="1">
      <alignment vertical="top" wrapText="1"/>
    </xf>
    <xf numFmtId="0" fontId="12" fillId="6" borderId="0" xfId="0" applyFont="1" applyFill="1" applyBorder="1" applyAlignment="1">
      <alignment vertical="top" wrapText="1"/>
    </xf>
    <xf numFmtId="168" fontId="12" fillId="7" borderId="0" xfId="0" applyNumberFormat="1" applyFont="1" applyFill="1" applyBorder="1" applyAlignment="1">
      <alignment vertical="top" wrapText="1"/>
    </xf>
    <xf numFmtId="2" fontId="0" fillId="7" borderId="0" xfId="0" applyNumberFormat="1" applyFill="1"/>
    <xf numFmtId="165" fontId="0" fillId="7" borderId="0" xfId="0" applyNumberFormat="1" applyFill="1"/>
    <xf numFmtId="0" fontId="0" fillId="0" borderId="0" xfId="0" applyFill="1"/>
    <xf numFmtId="4" fontId="0" fillId="0" borderId="0" xfId="0" applyNumberFormat="1"/>
    <xf numFmtId="4" fontId="4" fillId="0" borderId="0" xfId="0" applyNumberFormat="1" applyFont="1" applyFill="1" applyBorder="1" applyAlignment="1">
      <alignment wrapText="1"/>
    </xf>
    <xf numFmtId="4" fontId="0" fillId="5" borderId="0" xfId="0" applyNumberFormat="1" applyFill="1"/>
    <xf numFmtId="4" fontId="0" fillId="7" borderId="0" xfId="0" applyNumberFormat="1" applyFill="1"/>
    <xf numFmtId="168" fontId="12" fillId="8" borderId="0" xfId="0" applyNumberFormat="1" applyFont="1" applyFill="1" applyBorder="1" applyAlignment="1">
      <alignment vertical="top" wrapText="1"/>
    </xf>
    <xf numFmtId="0" fontId="15" fillId="0" borderId="0" xfId="0" applyFont="1"/>
    <xf numFmtId="0" fontId="0" fillId="8" borderId="0" xfId="0" applyFill="1"/>
    <xf numFmtId="49" fontId="6" fillId="0" borderId="0" xfId="1" applyNumberFormat="1" applyFont="1" applyFill="1" applyAlignment="1">
      <alignment vertical="top" wrapText="1"/>
    </xf>
    <xf numFmtId="0" fontId="16" fillId="0" borderId="0" xfId="1"/>
    <xf numFmtId="166" fontId="7" fillId="0" borderId="0" xfId="1" applyNumberFormat="1" applyFont="1"/>
    <xf numFmtId="49" fontId="2" fillId="0" borderId="1" xfId="1" applyNumberFormat="1" applyFont="1" applyFill="1" applyBorder="1" applyAlignment="1">
      <alignment horizontal="center" vertical="top" wrapText="1"/>
    </xf>
    <xf numFmtId="166" fontId="16" fillId="0" borderId="5" xfId="1" applyNumberFormat="1" applyBorder="1" applyAlignment="1">
      <alignment horizontal="center"/>
    </xf>
    <xf numFmtId="167" fontId="9" fillId="0" borderId="5" xfId="1" applyNumberFormat="1" applyFont="1" applyFill="1" applyBorder="1" applyAlignment="1">
      <alignment horizontal="center" vertical="top" wrapText="1"/>
    </xf>
    <xf numFmtId="49" fontId="10" fillId="0" borderId="0" xfId="1" applyNumberFormat="1" applyFont="1" applyFill="1" applyAlignment="1">
      <alignment horizontal="center" vertical="top" wrapText="1"/>
    </xf>
    <xf numFmtId="166" fontId="16" fillId="0" borderId="6" xfId="1" applyNumberFormat="1" applyBorder="1" applyAlignment="1">
      <alignment horizontal="center"/>
    </xf>
    <xf numFmtId="167" fontId="9" fillId="0" borderId="7" xfId="1" applyNumberFormat="1" applyFont="1" applyFill="1" applyBorder="1" applyAlignment="1">
      <alignment horizontal="center" vertical="top" wrapText="1"/>
    </xf>
    <xf numFmtId="0" fontId="11" fillId="3" borderId="14" xfId="1" applyFont="1" applyFill="1" applyBorder="1" applyAlignment="1">
      <alignment vertical="top" wrapText="1"/>
    </xf>
    <xf numFmtId="0" fontId="11" fillId="3" borderId="1" xfId="1" applyFont="1" applyFill="1" applyBorder="1" applyAlignment="1">
      <alignment vertical="top" wrapText="1"/>
    </xf>
    <xf numFmtId="0" fontId="11" fillId="3" borderId="15" xfId="1" applyFont="1" applyFill="1" applyBorder="1" applyAlignment="1">
      <alignment vertical="top" wrapText="1"/>
    </xf>
    <xf numFmtId="164" fontId="11" fillId="3" borderId="15" xfId="1" applyNumberFormat="1" applyFont="1" applyFill="1" applyBorder="1" applyAlignment="1">
      <alignment vertical="top" wrapText="1"/>
    </xf>
    <xf numFmtId="0" fontId="11" fillId="3" borderId="5" xfId="1" applyFont="1" applyFill="1" applyBorder="1" applyAlignment="1">
      <alignment horizontal="center" vertical="top" wrapText="1"/>
    </xf>
    <xf numFmtId="0" fontId="11" fillId="3" borderId="16" xfId="1" applyFont="1" applyFill="1" applyBorder="1" applyAlignment="1">
      <alignment horizontal="center" vertical="top" wrapText="1"/>
    </xf>
    <xf numFmtId="14" fontId="16" fillId="4" borderId="5" xfId="1" applyNumberFormat="1" applyFill="1" applyBorder="1" applyAlignment="1">
      <alignment horizontal="center"/>
    </xf>
    <xf numFmtId="0" fontId="11" fillId="0" borderId="5" xfId="1" applyFont="1" applyFill="1" applyBorder="1" applyAlignment="1">
      <alignment wrapText="1"/>
    </xf>
    <xf numFmtId="4" fontId="0" fillId="0" borderId="18" xfId="0" applyNumberFormat="1" applyBorder="1"/>
    <xf numFmtId="4" fontId="0" fillId="0" borderId="19" xfId="0" applyNumberFormat="1" applyBorder="1"/>
    <xf numFmtId="0" fontId="0" fillId="0" borderId="19" xfId="0" applyBorder="1"/>
    <xf numFmtId="0" fontId="0" fillId="0" borderId="20" xfId="0" applyBorder="1"/>
    <xf numFmtId="49" fontId="17" fillId="0" borderId="0" xfId="0" applyNumberFormat="1" applyFont="1"/>
    <xf numFmtId="166" fontId="16" fillId="0" borderId="16" xfId="1" applyNumberFormat="1" applyBorder="1" applyAlignment="1">
      <alignment horizontal="center"/>
    </xf>
    <xf numFmtId="167" fontId="9" fillId="0" borderId="16" xfId="1" applyNumberFormat="1" applyFont="1" applyFill="1" applyBorder="1" applyAlignment="1">
      <alignment horizontal="center" vertical="top" wrapText="1"/>
    </xf>
    <xf numFmtId="49" fontId="17" fillId="0" borderId="17" xfId="0" applyNumberFormat="1" applyFont="1" applyBorder="1"/>
    <xf numFmtId="165" fontId="12" fillId="0" borderId="18" xfId="1" applyNumberFormat="1" applyFont="1" applyFill="1" applyBorder="1" applyAlignment="1">
      <alignment vertical="top" wrapText="1"/>
    </xf>
    <xf numFmtId="165" fontId="12" fillId="0" borderId="19" xfId="1" applyNumberFormat="1" applyFont="1" applyFill="1" applyBorder="1" applyAlignment="1">
      <alignment vertical="top" wrapText="1"/>
    </xf>
    <xf numFmtId="165" fontId="18" fillId="0" borderId="19" xfId="1" applyNumberFormat="1" applyFont="1" applyFill="1" applyBorder="1" applyAlignment="1">
      <alignment vertical="top" wrapText="1"/>
    </xf>
    <xf numFmtId="168" fontId="12" fillId="5" borderId="19" xfId="1" applyNumberFormat="1" applyFont="1" applyFill="1" applyBorder="1" applyAlignment="1">
      <alignment vertical="top" wrapText="1"/>
    </xf>
    <xf numFmtId="168" fontId="12" fillId="0" borderId="19" xfId="1" applyNumberFormat="1" applyFont="1" applyFill="1" applyBorder="1" applyAlignment="1">
      <alignment vertical="top" wrapText="1"/>
    </xf>
    <xf numFmtId="2" fontId="16" fillId="0" borderId="19" xfId="1" applyNumberFormat="1" applyBorder="1"/>
    <xf numFmtId="165" fontId="16" fillId="0" borderId="19" xfId="1" applyNumberFormat="1" applyBorder="1"/>
    <xf numFmtId="165" fontId="16" fillId="5" borderId="19" xfId="1" applyNumberFormat="1" applyFill="1" applyBorder="1"/>
    <xf numFmtId="2" fontId="19" fillId="5" borderId="19" xfId="1" applyNumberFormat="1" applyFont="1" applyFill="1" applyBorder="1"/>
    <xf numFmtId="2" fontId="16" fillId="0" borderId="20" xfId="1" applyNumberFormat="1" applyBorder="1"/>
    <xf numFmtId="49" fontId="17" fillId="0" borderId="0" xfId="0" applyNumberFormat="1" applyFont="1" applyBorder="1" applyAlignment="1">
      <alignment vertical="top" wrapText="1"/>
    </xf>
    <xf numFmtId="165" fontId="12" fillId="0" borderId="0" xfId="1" applyNumberFormat="1" applyFont="1" applyFill="1" applyBorder="1" applyAlignment="1">
      <alignment vertical="top" wrapText="1"/>
    </xf>
    <xf numFmtId="165" fontId="18" fillId="0" borderId="0" xfId="1" applyNumberFormat="1" applyFont="1" applyFill="1" applyBorder="1" applyAlignment="1">
      <alignment vertical="top" wrapText="1"/>
    </xf>
    <xf numFmtId="2" fontId="16" fillId="0" borderId="0" xfId="1" applyNumberFormat="1" applyBorder="1"/>
    <xf numFmtId="49" fontId="17" fillId="0" borderId="0" xfId="0" applyNumberFormat="1" applyFont="1" applyBorder="1" applyAlignment="1">
      <alignment horizontal="center" wrapText="1"/>
    </xf>
    <xf numFmtId="0" fontId="20" fillId="0" borderId="0" xfId="0" applyFont="1"/>
    <xf numFmtId="49" fontId="0" fillId="0" borderId="24" xfId="0" applyNumberFormat="1" applyBorder="1"/>
    <xf numFmtId="0" fontId="21" fillId="0" borderId="24" xfId="0" applyFont="1" applyBorder="1" applyAlignment="1">
      <alignment horizontal="center" vertical="center" wrapText="1"/>
    </xf>
    <xf numFmtId="0" fontId="11" fillId="3" borderId="25" xfId="1" applyFont="1" applyFill="1" applyBorder="1" applyAlignment="1">
      <alignment horizontal="center" vertical="center" wrapText="1"/>
    </xf>
    <xf numFmtId="4" fontId="0" fillId="0" borderId="25" xfId="0" applyNumberFormat="1" applyBorder="1" applyAlignment="1">
      <alignment horizontal="center" vertical="center"/>
    </xf>
    <xf numFmtId="1" fontId="0" fillId="0" borderId="25" xfId="0" applyNumberFormat="1" applyBorder="1" applyAlignment="1">
      <alignment horizontal="center" vertical="center"/>
    </xf>
    <xf numFmtId="165" fontId="18" fillId="0" borderId="25" xfId="1" applyNumberFormat="1" applyFont="1" applyFill="1" applyBorder="1" applyAlignment="1">
      <alignment horizontal="center" vertical="center" wrapText="1"/>
    </xf>
    <xf numFmtId="165" fontId="12" fillId="0" borderId="25" xfId="1" applyNumberFormat="1" applyFont="1" applyFill="1" applyBorder="1" applyAlignment="1">
      <alignment horizontal="center" vertical="center" wrapText="1"/>
    </xf>
    <xf numFmtId="1" fontId="12" fillId="0" borderId="25" xfId="1" applyNumberFormat="1" applyFont="1" applyFill="1" applyBorder="1" applyAlignment="1">
      <alignment horizontal="center" vertical="center" wrapText="1"/>
    </xf>
    <xf numFmtId="2" fontId="16" fillId="0" borderId="0" xfId="1" applyNumberFormat="1"/>
    <xf numFmtId="49" fontId="0" fillId="0" borderId="0" xfId="0" applyNumberFormat="1"/>
    <xf numFmtId="165" fontId="13" fillId="8" borderId="0" xfId="0" applyNumberFormat="1" applyFont="1" applyFill="1" applyBorder="1" applyAlignment="1">
      <alignment vertical="top" wrapText="1"/>
    </xf>
    <xf numFmtId="165" fontId="12" fillId="8" borderId="0" xfId="0" applyNumberFormat="1" applyFont="1" applyFill="1" applyBorder="1" applyAlignment="1">
      <alignment vertical="top" wrapText="1"/>
    </xf>
    <xf numFmtId="165" fontId="12" fillId="8" borderId="12" xfId="0" applyNumberFormat="1" applyFont="1" applyFill="1" applyBorder="1" applyAlignment="1">
      <alignment vertical="top" wrapText="1"/>
    </xf>
    <xf numFmtId="168" fontId="0" fillId="0" borderId="0" xfId="0" applyNumberFormat="1"/>
    <xf numFmtId="14" fontId="0" fillId="4" borderId="8" xfId="0" applyNumberFormat="1" applyFill="1" applyBorder="1" applyAlignment="1">
      <alignment horizontal="center"/>
    </xf>
    <xf numFmtId="4" fontId="22" fillId="0" borderId="0" xfId="0" applyNumberFormat="1" applyFont="1"/>
    <xf numFmtId="165" fontId="0" fillId="9" borderId="0" xfId="0" applyNumberFormat="1" applyFill="1"/>
    <xf numFmtId="165" fontId="13" fillId="9" borderId="0" xfId="0" applyNumberFormat="1" applyFont="1" applyFill="1" applyBorder="1" applyAlignment="1">
      <alignment vertical="top" wrapText="1"/>
    </xf>
    <xf numFmtId="165" fontId="12" fillId="9" borderId="0" xfId="0" applyNumberFormat="1" applyFont="1" applyFill="1" applyBorder="1" applyAlignment="1">
      <alignment vertical="top" wrapText="1"/>
    </xf>
    <xf numFmtId="168" fontId="12" fillId="9" borderId="0" xfId="0" applyNumberFormat="1" applyFont="1" applyFill="1" applyBorder="1" applyAlignment="1">
      <alignment vertical="top" wrapText="1"/>
    </xf>
    <xf numFmtId="2" fontId="0" fillId="9" borderId="0" xfId="0" applyNumberFormat="1" applyFill="1"/>
    <xf numFmtId="4" fontId="0" fillId="9" borderId="0" xfId="0" applyNumberFormat="1" applyFill="1"/>
    <xf numFmtId="0" fontId="0" fillId="9" borderId="0" xfId="0" applyFill="1"/>
    <xf numFmtId="4" fontId="0" fillId="0" borderId="0" xfId="0" applyNumberFormat="1" applyBorder="1"/>
    <xf numFmtId="0" fontId="24" fillId="11" borderId="0" xfId="0" applyFont="1" applyFill="1" applyAlignment="1">
      <alignment horizontal="right"/>
    </xf>
    <xf numFmtId="0" fontId="24" fillId="11" borderId="5" xfId="0" applyFont="1" applyFill="1" applyBorder="1" applyAlignment="1">
      <alignment horizontal="right"/>
    </xf>
    <xf numFmtId="0" fontId="24" fillId="10" borderId="25" xfId="0" applyFont="1" applyFill="1" applyBorder="1" applyAlignment="1">
      <alignment horizontal="right"/>
    </xf>
    <xf numFmtId="0" fontId="24" fillId="8" borderId="25" xfId="0" applyFont="1" applyFill="1" applyBorder="1" applyAlignment="1">
      <alignment horizontal="right"/>
    </xf>
    <xf numFmtId="165" fontId="0" fillId="8" borderId="0" xfId="0" applyNumberFormat="1" applyFill="1"/>
    <xf numFmtId="0" fontId="24" fillId="12" borderId="25" xfId="0" applyFont="1" applyFill="1" applyBorder="1" applyAlignment="1">
      <alignment horizontal="right"/>
    </xf>
    <xf numFmtId="0" fontId="24" fillId="0" borderId="25" xfId="0" applyFont="1" applyBorder="1"/>
    <xf numFmtId="49" fontId="25" fillId="0" borderId="25" xfId="0" applyNumberFormat="1" applyFont="1" applyBorder="1" applyAlignment="1">
      <alignment horizontal="center" vertical="center"/>
    </xf>
    <xf numFmtId="0" fontId="24" fillId="0" borderId="25" xfId="0" applyFont="1" applyBorder="1" applyAlignment="1">
      <alignment horizontal="center" vertical="center"/>
    </xf>
    <xf numFmtId="0" fontId="23" fillId="0" borderId="25" xfId="0" applyFont="1" applyBorder="1" applyAlignment="1">
      <alignment horizontal="center" vertical="center" wrapText="1"/>
    </xf>
    <xf numFmtId="0" fontId="23" fillId="0" borderId="25" xfId="0" applyFont="1" applyBorder="1" applyAlignment="1">
      <alignment horizontal="center" vertical="center"/>
    </xf>
    <xf numFmtId="0" fontId="0" fillId="13" borderId="0" xfId="0" applyFill="1"/>
    <xf numFmtId="4" fontId="0" fillId="11" borderId="0" xfId="0" applyNumberFormat="1" applyFill="1"/>
    <xf numFmtId="0" fontId="0" fillId="11" borderId="0" xfId="0" applyFill="1"/>
    <xf numFmtId="165" fontId="0" fillId="14" borderId="0" xfId="0" applyNumberFormat="1" applyFill="1"/>
    <xf numFmtId="0" fontId="0" fillId="14" borderId="0" xfId="0" applyFill="1"/>
    <xf numFmtId="165" fontId="12" fillId="14" borderId="0" xfId="0" applyNumberFormat="1" applyFont="1" applyFill="1" applyBorder="1" applyAlignment="1">
      <alignment vertical="top" wrapText="1"/>
    </xf>
    <xf numFmtId="4" fontId="0" fillId="14" borderId="0" xfId="0" applyNumberFormat="1" applyFill="1"/>
    <xf numFmtId="168" fontId="12" fillId="14" borderId="0" xfId="0" applyNumberFormat="1" applyFont="1" applyFill="1" applyBorder="1" applyAlignment="1">
      <alignment vertical="top" wrapText="1"/>
    </xf>
    <xf numFmtId="2" fontId="0" fillId="14" borderId="0" xfId="0" applyNumberFormat="1" applyFill="1"/>
    <xf numFmtId="165" fontId="13" fillId="14" borderId="0" xfId="0" applyNumberFormat="1" applyFont="1" applyFill="1" applyBorder="1" applyAlignment="1">
      <alignment vertical="top" wrapText="1"/>
    </xf>
    <xf numFmtId="165" fontId="14" fillId="14" borderId="0" xfId="0" applyNumberFormat="1" applyFont="1" applyFill="1"/>
    <xf numFmtId="0" fontId="24" fillId="14" borderId="25" xfId="0" applyFont="1" applyFill="1" applyBorder="1" applyAlignment="1">
      <alignment horizontal="right"/>
    </xf>
    <xf numFmtId="0" fontId="12" fillId="14" borderId="0" xfId="0" applyFont="1" applyFill="1" applyBorder="1" applyAlignment="1">
      <alignment vertical="top" wrapText="1"/>
    </xf>
    <xf numFmtId="165" fontId="0" fillId="14" borderId="0" xfId="0" applyNumberFormat="1" applyFill="1" applyAlignment="1">
      <alignment horizontal="left"/>
    </xf>
    <xf numFmtId="0" fontId="26" fillId="11" borderId="0" xfId="0" applyFont="1" applyFill="1" applyAlignment="1">
      <alignment horizontal="right"/>
    </xf>
    <xf numFmtId="165" fontId="12" fillId="15" borderId="0" xfId="0" applyNumberFormat="1" applyFont="1" applyFill="1" applyBorder="1" applyAlignment="1">
      <alignment vertical="top" wrapText="1"/>
    </xf>
    <xf numFmtId="0" fontId="24" fillId="15" borderId="25" xfId="0" applyFont="1" applyFill="1" applyBorder="1" applyAlignment="1">
      <alignment horizontal="right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66" fontId="0" fillId="0" borderId="2" xfId="0" applyNumberFormat="1" applyBorder="1" applyAlignment="1">
      <alignment horizontal="center"/>
    </xf>
    <xf numFmtId="166" fontId="0" fillId="0" borderId="3" xfId="0" applyNumberFormat="1" applyBorder="1" applyAlignment="1">
      <alignment horizontal="center"/>
    </xf>
    <xf numFmtId="166" fontId="0" fillId="0" borderId="4" xfId="0" applyNumberFormat="1" applyBorder="1" applyAlignment="1">
      <alignment horizontal="center"/>
    </xf>
    <xf numFmtId="49" fontId="5" fillId="0" borderId="0" xfId="0" applyNumberFormat="1" applyFont="1" applyFill="1" applyBorder="1" applyAlignment="1">
      <alignment horizontal="center" vertical="top" wrapText="1"/>
    </xf>
    <xf numFmtId="14" fontId="0" fillId="0" borderId="2" xfId="0" applyNumberFormat="1" applyBorder="1" applyAlignment="1">
      <alignment horizontal="center"/>
    </xf>
    <xf numFmtId="4" fontId="8" fillId="0" borderId="5" xfId="0" applyNumberFormat="1" applyFont="1" applyBorder="1" applyAlignment="1">
      <alignment horizontal="center" wrapText="1"/>
    </xf>
    <xf numFmtId="4" fontId="8" fillId="0" borderId="6" xfId="0" applyNumberFormat="1" applyFont="1" applyBorder="1" applyAlignment="1">
      <alignment horizontal="center" wrapText="1"/>
    </xf>
    <xf numFmtId="0" fontId="23" fillId="0" borderId="27" xfId="0" applyFont="1" applyBorder="1" applyAlignment="1">
      <alignment horizontal="center"/>
    </xf>
    <xf numFmtId="0" fontId="23" fillId="0" borderId="28" xfId="0" applyFont="1" applyBorder="1" applyAlignment="1">
      <alignment horizontal="center"/>
    </xf>
    <xf numFmtId="0" fontId="23" fillId="0" borderId="29" xfId="0" applyFont="1" applyBorder="1" applyAlignment="1">
      <alignment horizontal="center"/>
    </xf>
    <xf numFmtId="0" fontId="23" fillId="0" borderId="26" xfId="0" applyFont="1" applyBorder="1" applyAlignment="1">
      <alignment horizontal="center" vertical="center" wrapText="1"/>
    </xf>
    <xf numFmtId="0" fontId="23" fillId="0" borderId="24" xfId="0" applyFont="1" applyBorder="1" applyAlignment="1">
      <alignment horizontal="center" vertical="center" wrapText="1"/>
    </xf>
    <xf numFmtId="0" fontId="24" fillId="0" borderId="17" xfId="0" applyFont="1" applyBorder="1" applyAlignment="1"/>
    <xf numFmtId="49" fontId="0" fillId="0" borderId="2" xfId="0" applyNumberFormat="1" applyBorder="1" applyAlignment="1">
      <alignment horizontal="center"/>
    </xf>
    <xf numFmtId="49" fontId="0" fillId="0" borderId="3" xfId="0" applyNumberFormat="1" applyBorder="1" applyAlignment="1">
      <alignment horizontal="center"/>
    </xf>
    <xf numFmtId="49" fontId="0" fillId="0" borderId="4" xfId="0" applyNumberFormat="1" applyBorder="1" applyAlignment="1">
      <alignment horizontal="center"/>
    </xf>
    <xf numFmtId="0" fontId="8" fillId="0" borderId="16" xfId="1" applyFont="1" applyBorder="1" applyAlignment="1">
      <alignment horizontal="center" wrapText="1"/>
    </xf>
    <xf numFmtId="0" fontId="8" fillId="0" borderId="6" xfId="1" applyFont="1" applyBorder="1" applyAlignment="1">
      <alignment horizontal="center" wrapText="1"/>
    </xf>
    <xf numFmtId="0" fontId="16" fillId="0" borderId="2" xfId="1" applyBorder="1" applyAlignment="1">
      <alignment horizontal="center"/>
    </xf>
    <xf numFmtId="0" fontId="16" fillId="0" borderId="3" xfId="1" applyBorder="1" applyAlignment="1">
      <alignment horizontal="center"/>
    </xf>
    <xf numFmtId="0" fontId="16" fillId="0" borderId="4" xfId="1" applyBorder="1" applyAlignment="1">
      <alignment horizontal="center"/>
    </xf>
    <xf numFmtId="166" fontId="16" fillId="0" borderId="2" xfId="1" applyNumberFormat="1" applyBorder="1" applyAlignment="1">
      <alignment horizontal="center"/>
    </xf>
    <xf numFmtId="166" fontId="16" fillId="0" borderId="3" xfId="1" applyNumberFormat="1" applyBorder="1" applyAlignment="1">
      <alignment horizontal="center"/>
    </xf>
    <xf numFmtId="166" fontId="16" fillId="0" borderId="4" xfId="1" applyNumberFormat="1" applyBorder="1" applyAlignment="1">
      <alignment horizontal="center"/>
    </xf>
    <xf numFmtId="49" fontId="17" fillId="0" borderId="23" xfId="0" applyNumberFormat="1" applyFont="1" applyBorder="1" applyAlignment="1">
      <alignment horizontal="left" vertical="top" wrapText="1"/>
    </xf>
    <xf numFmtId="49" fontId="17" fillId="0" borderId="17" xfId="0" applyNumberFormat="1" applyFont="1" applyBorder="1" applyAlignment="1">
      <alignment horizontal="left" vertical="top" wrapText="1"/>
    </xf>
    <xf numFmtId="166" fontId="16" fillId="0" borderId="21" xfId="1" applyNumberFormat="1" applyBorder="1" applyAlignment="1">
      <alignment horizontal="center"/>
    </xf>
    <xf numFmtId="166" fontId="16" fillId="0" borderId="22" xfId="1" applyNumberFormat="1" applyBorder="1" applyAlignment="1">
      <alignment horizontal="center"/>
    </xf>
    <xf numFmtId="166" fontId="16" fillId="0" borderId="11" xfId="1" applyNumberFormat="1" applyBorder="1" applyAlignment="1">
      <alignment horizontal="center"/>
    </xf>
    <xf numFmtId="49" fontId="11" fillId="0" borderId="13" xfId="1" applyNumberFormat="1" applyFont="1" applyFill="1" applyBorder="1" applyAlignment="1">
      <alignment horizontal="center" vertical="top" wrapText="1"/>
    </xf>
    <xf numFmtId="49" fontId="11" fillId="0" borderId="17" xfId="1" applyNumberFormat="1" applyFont="1" applyFill="1" applyBorder="1" applyAlignment="1">
      <alignment horizontal="center" vertical="top" wrapText="1"/>
    </xf>
    <xf numFmtId="14" fontId="16" fillId="0" borderId="21" xfId="1" applyNumberFormat="1" applyBorder="1" applyAlignment="1">
      <alignment horizontal="center"/>
    </xf>
    <xf numFmtId="0" fontId="16" fillId="0" borderId="22" xfId="1" applyBorder="1" applyAlignment="1">
      <alignment horizontal="center"/>
    </xf>
    <xf numFmtId="0" fontId="16" fillId="0" borderId="11" xfId="1" applyBorder="1" applyAlignment="1">
      <alignment horizontal="center"/>
    </xf>
    <xf numFmtId="0" fontId="16" fillId="0" borderId="21" xfId="1" applyBorder="1" applyAlignment="1">
      <alignment horizontal="center"/>
    </xf>
    <xf numFmtId="4" fontId="8" fillId="0" borderId="16" xfId="1" applyNumberFormat="1" applyFont="1" applyBorder="1" applyAlignment="1">
      <alignment horizontal="center" wrapText="1"/>
    </xf>
    <xf numFmtId="4" fontId="8" fillId="0" borderId="6" xfId="1" applyNumberFormat="1" applyFont="1" applyBorder="1" applyAlignment="1">
      <alignment horizontal="center" wrapText="1"/>
    </xf>
    <xf numFmtId="0" fontId="8" fillId="0" borderId="5" xfId="1" applyFont="1" applyBorder="1" applyAlignment="1">
      <alignment horizontal="center" wrapText="1"/>
    </xf>
    <xf numFmtId="14" fontId="16" fillId="0" borderId="2" xfId="1" applyNumberFormat="1" applyBorder="1" applyAlignment="1">
      <alignment horizontal="center"/>
    </xf>
    <xf numFmtId="4" fontId="8" fillId="0" borderId="5" xfId="1" applyNumberFormat="1" applyFont="1" applyBorder="1" applyAlignment="1">
      <alignment horizont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38"/>
  <sheetViews>
    <sheetView tabSelected="1" topLeftCell="A6" workbookViewId="0">
      <selection activeCell="C159" sqref="C159"/>
    </sheetView>
  </sheetViews>
  <sheetFormatPr defaultColWidth="11.375" defaultRowHeight="18" x14ac:dyDescent="0.25"/>
  <cols>
    <col min="1" max="1" width="14.25" style="111" customWidth="1"/>
    <col min="2" max="2" width="11.375" style="38"/>
    <col min="13" max="17" width="11.375" customWidth="1"/>
    <col min="18" max="18" width="11.375" style="39" customWidth="1"/>
    <col min="21" max="21" width="11.375" style="39"/>
  </cols>
  <sheetData>
    <row r="1" spans="1:30" hidden="1" x14ac:dyDescent="0.25">
      <c r="B1" s="1"/>
      <c r="C1" s="2">
        <f t="shared" ref="C1:K1" si="0">SUM(C10:C277)</f>
        <v>1433996.4050000005</v>
      </c>
      <c r="D1" s="2">
        <f t="shared" si="0"/>
        <v>799950.93899999978</v>
      </c>
      <c r="E1" s="2">
        <f t="shared" si="0"/>
        <v>2233955.223999999</v>
      </c>
      <c r="F1" s="2">
        <f t="shared" si="0"/>
        <v>1484004.3299999996</v>
      </c>
      <c r="G1" s="2">
        <f t="shared" si="0"/>
        <v>822659.57000000007</v>
      </c>
      <c r="H1" s="2">
        <f t="shared" si="0"/>
        <v>2306692.0200000014</v>
      </c>
      <c r="I1" s="2">
        <f t="shared" si="0"/>
        <v>24185.725000000006</v>
      </c>
      <c r="J1" s="2">
        <f t="shared" si="0"/>
        <v>13707.731</v>
      </c>
      <c r="K1" s="2">
        <f t="shared" si="0"/>
        <v>37913.666000000012</v>
      </c>
      <c r="L1" s="2">
        <f>SUM(L10:L278)</f>
        <v>-272754.86604294751</v>
      </c>
      <c r="M1" s="2">
        <f>SUM(M10:M278)</f>
        <v>90742.94</v>
      </c>
      <c r="N1" s="2">
        <f>SUM(N10:N289)</f>
        <v>171718.64749999993</v>
      </c>
      <c r="O1" s="2">
        <f>SUM(O10:O289)</f>
        <v>38655.801420000011</v>
      </c>
      <c r="P1" s="3">
        <f>SUM(P10:P278)</f>
        <v>210374.44891999994</v>
      </c>
      <c r="Q1" s="3">
        <f>SUM(Q10:Q278)</f>
        <v>0</v>
      </c>
      <c r="R1" s="3">
        <f>SUM(R10:R278)</f>
        <v>-392386.37866294762</v>
      </c>
      <c r="S1" s="4"/>
    </row>
    <row r="2" spans="1:30" hidden="1" x14ac:dyDescent="0.25">
      <c r="B2" s="5"/>
      <c r="E2" s="4"/>
      <c r="H2" s="4"/>
      <c r="K2" s="4"/>
      <c r="L2" s="4">
        <v>-145807.63199294731</v>
      </c>
      <c r="M2" s="4">
        <v>134901.47000000003</v>
      </c>
      <c r="P2" s="3"/>
      <c r="Q2" s="4"/>
      <c r="S2" s="4"/>
    </row>
    <row r="3" spans="1:30" ht="19.5" hidden="1" x14ac:dyDescent="0.25">
      <c r="B3" s="6"/>
      <c r="N3" s="7"/>
      <c r="O3" s="7"/>
      <c r="P3" s="7"/>
      <c r="Q3" s="7"/>
      <c r="R3" s="40"/>
      <c r="U3" s="145"/>
      <c r="V3" s="145"/>
      <c r="W3" s="145"/>
      <c r="X3" s="145"/>
      <c r="Y3" s="145"/>
      <c r="Z3" s="145"/>
      <c r="AA3" s="145"/>
      <c r="AB3" s="145"/>
      <c r="AC3" s="145"/>
      <c r="AD3" s="145"/>
    </row>
    <row r="4" spans="1:30" ht="19.5" hidden="1" x14ac:dyDescent="0.25">
      <c r="B4" s="6"/>
      <c r="U4" s="145"/>
      <c r="V4" s="145"/>
      <c r="W4" s="145"/>
      <c r="X4" s="145"/>
      <c r="Y4" s="145"/>
      <c r="Z4" s="145"/>
      <c r="AA4" s="145"/>
      <c r="AB4" s="145"/>
      <c r="AC4" s="145"/>
      <c r="AD4" s="145"/>
    </row>
    <row r="5" spans="1:30" hidden="1" x14ac:dyDescent="0.25">
      <c r="B5" s="6"/>
      <c r="P5" s="8"/>
      <c r="Q5" s="8"/>
      <c r="U5" s="110"/>
    </row>
    <row r="6" spans="1:30" ht="18.75" thickBot="1" x14ac:dyDescent="0.3">
      <c r="B6" s="9"/>
      <c r="E6" s="10" t="s">
        <v>0</v>
      </c>
      <c r="H6" s="10"/>
      <c r="K6" s="10"/>
      <c r="L6" s="10"/>
      <c r="M6" s="10" t="s">
        <v>1</v>
      </c>
      <c r="N6" s="10">
        <v>7.1</v>
      </c>
      <c r="O6" s="10">
        <v>2.82</v>
      </c>
    </row>
    <row r="7" spans="1:30" ht="18.75" thickBot="1" x14ac:dyDescent="0.3">
      <c r="B7" s="11">
        <f>F7</f>
        <v>44830</v>
      </c>
      <c r="C7" s="146">
        <v>44798</v>
      </c>
      <c r="D7" s="140">
        <v>44493</v>
      </c>
      <c r="E7" s="141"/>
      <c r="F7" s="146">
        <v>44830</v>
      </c>
      <c r="G7" s="140"/>
      <c r="H7" s="141"/>
      <c r="I7" s="139" t="s">
        <v>2</v>
      </c>
      <c r="J7" s="140"/>
      <c r="K7" s="141"/>
      <c r="L7" s="147" t="s">
        <v>3</v>
      </c>
      <c r="M7" s="12" t="s">
        <v>4</v>
      </c>
      <c r="N7" s="142" t="s">
        <v>5</v>
      </c>
      <c r="O7" s="143"/>
      <c r="P7" s="144"/>
      <c r="Q7" s="12" t="s">
        <v>6</v>
      </c>
      <c r="R7" s="147" t="s">
        <v>7</v>
      </c>
      <c r="S7" s="13"/>
    </row>
    <row r="8" spans="1:30" ht="18.75" thickBot="1" x14ac:dyDescent="0.3">
      <c r="A8" s="136" t="s">
        <v>302</v>
      </c>
      <c r="B8" s="14">
        <v>2022</v>
      </c>
      <c r="C8" s="139" t="s">
        <v>8</v>
      </c>
      <c r="D8" s="140"/>
      <c r="E8" s="141"/>
      <c r="F8" s="139" t="s">
        <v>8</v>
      </c>
      <c r="G8" s="140"/>
      <c r="H8" s="141"/>
      <c r="I8" s="139" t="s">
        <v>8</v>
      </c>
      <c r="J8" s="140"/>
      <c r="K8" s="141"/>
      <c r="L8" s="148"/>
      <c r="M8" s="15" t="s">
        <v>9</v>
      </c>
      <c r="N8" s="142" t="s">
        <v>10</v>
      </c>
      <c r="O8" s="143"/>
      <c r="P8" s="144"/>
      <c r="Q8" s="15" t="s">
        <v>11</v>
      </c>
      <c r="R8" s="148"/>
      <c r="S8" s="16"/>
    </row>
    <row r="9" spans="1:30" ht="18.75" thickBot="1" x14ac:dyDescent="0.3">
      <c r="A9" s="112" t="s">
        <v>303</v>
      </c>
      <c r="B9" s="17" t="s">
        <v>12</v>
      </c>
      <c r="C9" s="18" t="s">
        <v>13</v>
      </c>
      <c r="D9" s="19" t="s">
        <v>14</v>
      </c>
      <c r="E9" s="20" t="s">
        <v>15</v>
      </c>
      <c r="F9" s="18" t="s">
        <v>13</v>
      </c>
      <c r="G9" s="19" t="s">
        <v>14</v>
      </c>
      <c r="H9" s="20" t="s">
        <v>15</v>
      </c>
      <c r="I9" s="18" t="s">
        <v>13</v>
      </c>
      <c r="J9" s="19" t="s">
        <v>14</v>
      </c>
      <c r="K9" s="20" t="s">
        <v>16</v>
      </c>
      <c r="L9" s="21">
        <v>44804</v>
      </c>
      <c r="M9" s="21">
        <v>44834</v>
      </c>
      <c r="N9" s="22" t="s">
        <v>17</v>
      </c>
      <c r="O9" s="22" t="s">
        <v>18</v>
      </c>
      <c r="P9" s="22" t="s">
        <v>16</v>
      </c>
      <c r="Q9" s="23" t="s">
        <v>19</v>
      </c>
      <c r="R9" s="101">
        <f>F7</f>
        <v>44830</v>
      </c>
      <c r="S9" s="24" t="s">
        <v>20</v>
      </c>
    </row>
    <row r="10" spans="1:30" x14ac:dyDescent="0.25">
      <c r="A10" s="113"/>
      <c r="B10" s="25" t="s">
        <v>21</v>
      </c>
      <c r="C10" s="27">
        <v>4579.1499999999996</v>
      </c>
      <c r="D10" s="27">
        <v>2237.54</v>
      </c>
      <c r="E10" s="27">
        <v>6816.8</v>
      </c>
      <c r="F10" s="27">
        <v>4621.6499999999996</v>
      </c>
      <c r="G10" s="27">
        <v>2244.91</v>
      </c>
      <c r="H10" s="27">
        <v>6866.68</v>
      </c>
      <c r="I10" s="26">
        <f t="shared" ref="I10:K16" si="1">F10-C10</f>
        <v>42.5</v>
      </c>
      <c r="J10" s="26">
        <f t="shared" si="1"/>
        <v>7.3699999999998909</v>
      </c>
      <c r="K10" s="26">
        <f t="shared" si="1"/>
        <v>49.880000000000109</v>
      </c>
      <c r="L10" s="123">
        <v>-2616.6594999999979</v>
      </c>
      <c r="M10" s="28"/>
      <c r="N10" s="28">
        <f t="shared" ref="N10:O16" si="2">I10*N$6</f>
        <v>301.75</v>
      </c>
      <c r="O10" s="25">
        <f t="shared" si="2"/>
        <v>20.783399999999691</v>
      </c>
      <c r="P10" s="25">
        <f>SUM(N10:O10)</f>
        <v>322.53339999999969</v>
      </c>
      <c r="Q10" s="25"/>
      <c r="R10" s="41">
        <f t="shared" ref="R10:R16" si="3">L10-P10+M10+Q10</f>
        <v>-2939.1928999999977</v>
      </c>
      <c r="S10" s="29" t="str">
        <f t="shared" ref="S10:S73" si="4">B10</f>
        <v xml:space="preserve">№002 </v>
      </c>
    </row>
    <row r="11" spans="1:30" x14ac:dyDescent="0.25">
      <c r="A11" s="113"/>
      <c r="B11" s="8" t="s">
        <v>22</v>
      </c>
      <c r="C11" s="27">
        <v>4632.62</v>
      </c>
      <c r="D11" s="27">
        <v>5534.09</v>
      </c>
      <c r="E11" s="27">
        <v>10166.84</v>
      </c>
      <c r="F11" s="27">
        <v>4637.5</v>
      </c>
      <c r="G11" s="27">
        <v>5534.09</v>
      </c>
      <c r="H11" s="27">
        <v>10171.719999999999</v>
      </c>
      <c r="I11" s="26">
        <f t="shared" si="1"/>
        <v>4.8800000000001091</v>
      </c>
      <c r="J11" s="26">
        <f t="shared" si="1"/>
        <v>0</v>
      </c>
      <c r="K11" s="26">
        <f>H11-E11</f>
        <v>4.8799999999991996</v>
      </c>
      <c r="L11" s="123">
        <v>1409.6222000000034</v>
      </c>
      <c r="M11" s="28"/>
      <c r="N11" s="30">
        <f t="shared" si="2"/>
        <v>34.648000000000771</v>
      </c>
      <c r="O11" s="8">
        <f t="shared" si="2"/>
        <v>0</v>
      </c>
      <c r="P11" s="8">
        <f>SUM(N11:O11)</f>
        <v>34.648000000000771</v>
      </c>
      <c r="Q11" s="8"/>
      <c r="R11" s="39">
        <f t="shared" si="3"/>
        <v>1374.9742000000026</v>
      </c>
      <c r="S11" s="4" t="str">
        <f t="shared" si="4"/>
        <v xml:space="preserve">№003 </v>
      </c>
    </row>
    <row r="12" spans="1:30" x14ac:dyDescent="0.25">
      <c r="A12" s="113"/>
      <c r="B12" s="25" t="s">
        <v>23</v>
      </c>
      <c r="C12" s="27">
        <v>7060.75</v>
      </c>
      <c r="D12" s="27">
        <v>2989.93</v>
      </c>
      <c r="E12" s="27">
        <v>10050.700000000001</v>
      </c>
      <c r="F12" s="27">
        <v>7133.56</v>
      </c>
      <c r="G12" s="27">
        <v>3027.99</v>
      </c>
      <c r="H12" s="27">
        <v>10161.57</v>
      </c>
      <c r="I12" s="26">
        <f t="shared" si="1"/>
        <v>72.8100000000004</v>
      </c>
      <c r="J12" s="26">
        <f t="shared" si="1"/>
        <v>38.059999999999945</v>
      </c>
      <c r="K12" s="26">
        <f t="shared" si="1"/>
        <v>110.86999999999898</v>
      </c>
      <c r="L12" s="123">
        <v>-6817.0933999999988</v>
      </c>
      <c r="M12" s="28"/>
      <c r="N12" s="28">
        <f t="shared" si="2"/>
        <v>516.95100000000286</v>
      </c>
      <c r="O12" s="29">
        <f t="shared" si="2"/>
        <v>107.32919999999984</v>
      </c>
      <c r="P12" s="25">
        <f t="shared" ref="P12:P75" si="5">SUM(N12:O12)</f>
        <v>624.28020000000265</v>
      </c>
      <c r="Q12" s="25"/>
      <c r="R12" s="41">
        <f t="shared" si="3"/>
        <v>-7441.3736000000017</v>
      </c>
      <c r="S12" s="29" t="str">
        <f t="shared" si="4"/>
        <v xml:space="preserve">№004 </v>
      </c>
    </row>
    <row r="13" spans="1:30" x14ac:dyDescent="0.25">
      <c r="A13" s="113"/>
      <c r="B13" s="8" t="s">
        <v>24</v>
      </c>
      <c r="C13" s="27">
        <v>932.84</v>
      </c>
      <c r="D13" s="27">
        <v>1415.61</v>
      </c>
      <c r="E13" s="27">
        <v>2348.58</v>
      </c>
      <c r="F13" s="27">
        <v>1079.03</v>
      </c>
      <c r="G13" s="27">
        <v>1517.92</v>
      </c>
      <c r="H13" s="27">
        <v>2597.09</v>
      </c>
      <c r="I13" s="26">
        <f t="shared" si="1"/>
        <v>146.18999999999994</v>
      </c>
      <c r="J13" s="26">
        <f t="shared" si="1"/>
        <v>102.31000000000017</v>
      </c>
      <c r="K13" s="26">
        <f t="shared" si="1"/>
        <v>248.51000000000022</v>
      </c>
      <c r="L13" s="123">
        <v>-54.74380000000059</v>
      </c>
      <c r="M13" s="28"/>
      <c r="N13" s="30">
        <f t="shared" si="2"/>
        <v>1037.9489999999996</v>
      </c>
      <c r="O13" s="4">
        <f t="shared" si="2"/>
        <v>288.51420000000047</v>
      </c>
      <c r="P13" s="8">
        <f t="shared" si="5"/>
        <v>1326.4632000000001</v>
      </c>
      <c r="Q13" s="8"/>
      <c r="R13" s="39">
        <f t="shared" si="3"/>
        <v>-1381.2070000000008</v>
      </c>
      <c r="S13" s="4" t="str">
        <f t="shared" si="4"/>
        <v xml:space="preserve">№005 </v>
      </c>
    </row>
    <row r="14" spans="1:30" x14ac:dyDescent="0.25">
      <c r="A14" s="113"/>
      <c r="B14" s="25" t="s">
        <v>25</v>
      </c>
      <c r="C14" s="27">
        <v>3454.59</v>
      </c>
      <c r="D14" s="27">
        <v>1671.22</v>
      </c>
      <c r="E14" s="27">
        <v>5125.82</v>
      </c>
      <c r="F14" s="27">
        <v>4094.9</v>
      </c>
      <c r="G14" s="27">
        <v>2046.15</v>
      </c>
      <c r="H14" s="27">
        <v>6141.06</v>
      </c>
      <c r="I14" s="26">
        <f t="shared" si="1"/>
        <v>640.30999999999995</v>
      </c>
      <c r="J14" s="26">
        <f t="shared" si="1"/>
        <v>374.93000000000006</v>
      </c>
      <c r="K14" s="26">
        <f t="shared" si="1"/>
        <v>1015.2400000000007</v>
      </c>
      <c r="L14" s="123">
        <v>-1657.1768999999993</v>
      </c>
      <c r="M14" s="28"/>
      <c r="N14" s="28">
        <f t="shared" si="2"/>
        <v>4546.2009999999991</v>
      </c>
      <c r="O14" s="29">
        <f t="shared" si="2"/>
        <v>1057.3026000000002</v>
      </c>
      <c r="P14" s="25">
        <f t="shared" si="5"/>
        <v>5603.5035999999991</v>
      </c>
      <c r="Q14" s="25"/>
      <c r="R14" s="41">
        <f t="shared" si="3"/>
        <v>-7260.6804999999986</v>
      </c>
      <c r="S14" s="29" t="str">
        <f t="shared" si="4"/>
        <v xml:space="preserve">№006 </v>
      </c>
    </row>
    <row r="15" spans="1:30" x14ac:dyDescent="0.25">
      <c r="A15" s="113" t="s">
        <v>434</v>
      </c>
      <c r="B15" s="8" t="s">
        <v>26</v>
      </c>
      <c r="C15" s="27">
        <v>4431.03</v>
      </c>
      <c r="D15" s="27">
        <v>2543.62</v>
      </c>
      <c r="E15" s="27">
        <v>6974.7</v>
      </c>
      <c r="F15" s="27">
        <v>4431.03</v>
      </c>
      <c r="G15" s="27">
        <v>2543.62</v>
      </c>
      <c r="H15" s="27">
        <v>6974.7</v>
      </c>
      <c r="I15" s="98">
        <f t="shared" si="1"/>
        <v>0</v>
      </c>
      <c r="J15" s="98">
        <f t="shared" si="1"/>
        <v>0</v>
      </c>
      <c r="K15" s="98">
        <f t="shared" si="1"/>
        <v>0</v>
      </c>
      <c r="L15" s="123">
        <v>566.9</v>
      </c>
      <c r="M15" s="28"/>
      <c r="N15" s="30">
        <f t="shared" si="2"/>
        <v>0</v>
      </c>
      <c r="O15" s="4">
        <f t="shared" si="2"/>
        <v>0</v>
      </c>
      <c r="P15" s="8">
        <f t="shared" si="5"/>
        <v>0</v>
      </c>
      <c r="Q15" s="8"/>
      <c r="R15" s="39">
        <f t="shared" si="3"/>
        <v>566.9</v>
      </c>
      <c r="S15" s="4" t="str">
        <f t="shared" si="4"/>
        <v xml:space="preserve">№007 </v>
      </c>
    </row>
    <row r="16" spans="1:30" x14ac:dyDescent="0.25">
      <c r="A16" s="113"/>
      <c r="B16" s="25" t="s">
        <v>27</v>
      </c>
      <c r="C16" s="27">
        <v>3703.29</v>
      </c>
      <c r="D16" s="27">
        <v>745.04</v>
      </c>
      <c r="E16" s="27">
        <v>4448.34</v>
      </c>
      <c r="F16" s="27">
        <v>4044.44</v>
      </c>
      <c r="G16" s="27">
        <v>961.8</v>
      </c>
      <c r="H16" s="27">
        <v>5006.2700000000004</v>
      </c>
      <c r="I16" s="26">
        <f t="shared" si="1"/>
        <v>341.15000000000009</v>
      </c>
      <c r="J16" s="26">
        <f t="shared" si="1"/>
        <v>216.76</v>
      </c>
      <c r="K16" s="26">
        <f t="shared" si="1"/>
        <v>557.93000000000029</v>
      </c>
      <c r="L16" s="123">
        <v>-1169.8033000000003</v>
      </c>
      <c r="M16" s="28">
        <v>219.62</v>
      </c>
      <c r="N16" s="28">
        <f t="shared" si="2"/>
        <v>2422.1650000000004</v>
      </c>
      <c r="O16" s="29">
        <f t="shared" si="2"/>
        <v>611.26319999999998</v>
      </c>
      <c r="P16" s="25">
        <f t="shared" si="5"/>
        <v>3033.4282000000003</v>
      </c>
      <c r="Q16" s="25"/>
      <c r="R16" s="41">
        <f t="shared" si="3"/>
        <v>-3983.6115000000009</v>
      </c>
      <c r="S16" s="29" t="str">
        <f t="shared" si="4"/>
        <v xml:space="preserve">№008 </v>
      </c>
    </row>
    <row r="17" spans="1:23" x14ac:dyDescent="0.25">
      <c r="A17" s="113" t="s">
        <v>323</v>
      </c>
      <c r="B17" s="132" t="s">
        <v>28</v>
      </c>
      <c r="C17" s="126"/>
      <c r="D17" s="126"/>
      <c r="E17" s="126"/>
      <c r="F17" s="126"/>
      <c r="G17" s="126"/>
      <c r="H17" s="126"/>
      <c r="I17" s="127"/>
      <c r="J17" s="127"/>
      <c r="K17" s="127"/>
      <c r="L17" s="128">
        <v>153.49530000000289</v>
      </c>
      <c r="M17" s="129"/>
      <c r="N17" s="129"/>
      <c r="O17" s="130"/>
      <c r="P17" s="125"/>
      <c r="Q17" s="125"/>
      <c r="R17" s="128">
        <f>L17-P17+M17</f>
        <v>153.49530000000289</v>
      </c>
      <c r="S17" s="130" t="str">
        <f t="shared" si="4"/>
        <v>№009  сбыт</v>
      </c>
    </row>
    <row r="18" spans="1:23" x14ac:dyDescent="0.25">
      <c r="A18" s="113" t="s">
        <v>311</v>
      </c>
      <c r="B18" s="125" t="s">
        <v>414</v>
      </c>
      <c r="C18" s="126"/>
      <c r="D18" s="126"/>
      <c r="E18" s="126"/>
      <c r="F18" s="126"/>
      <c r="G18" s="126"/>
      <c r="H18" s="126"/>
      <c r="I18" s="127"/>
      <c r="J18" s="127"/>
      <c r="K18" s="127"/>
      <c r="L18" s="128">
        <v>2304.6133000000018</v>
      </c>
      <c r="M18" s="129"/>
      <c r="N18" s="129"/>
      <c r="O18" s="130"/>
      <c r="P18" s="125"/>
      <c r="Q18" s="125"/>
      <c r="R18" s="128">
        <f>L18-P18+M18+Q18</f>
        <v>2304.6133000000018</v>
      </c>
      <c r="S18" s="130" t="str">
        <f t="shared" si="4"/>
        <v>№009а сбыт</v>
      </c>
      <c r="W18" s="122"/>
    </row>
    <row r="19" spans="1:23" x14ac:dyDescent="0.25">
      <c r="A19" s="113"/>
      <c r="B19" s="8" t="s">
        <v>30</v>
      </c>
      <c r="I19" s="26"/>
      <c r="J19" s="26"/>
      <c r="K19" s="26"/>
      <c r="L19" s="123">
        <v>3302.4163000000017</v>
      </c>
      <c r="M19" s="28"/>
      <c r="N19" s="30"/>
      <c r="O19" s="4"/>
      <c r="P19" s="8"/>
      <c r="Q19" s="8"/>
      <c r="R19" s="39">
        <f>L19-P19+M19+Q19</f>
        <v>3302.4163000000017</v>
      </c>
      <c r="S19" s="4" t="str">
        <f t="shared" si="4"/>
        <v>№010</v>
      </c>
    </row>
    <row r="20" spans="1:23" x14ac:dyDescent="0.25">
      <c r="A20" s="113"/>
      <c r="B20" s="25" t="s">
        <v>31</v>
      </c>
      <c r="C20" s="27">
        <v>4032.47</v>
      </c>
      <c r="D20" s="27">
        <v>955.94</v>
      </c>
      <c r="E20" s="27">
        <v>4988.43</v>
      </c>
      <c r="F20" s="27">
        <v>4032.47</v>
      </c>
      <c r="G20" s="27">
        <v>955.94</v>
      </c>
      <c r="H20" s="27">
        <v>4988.43</v>
      </c>
      <c r="I20" s="26">
        <f t="shared" ref="I20:K21" si="6">F20-C20</f>
        <v>0</v>
      </c>
      <c r="J20" s="26">
        <f t="shared" si="6"/>
        <v>0</v>
      </c>
      <c r="K20" s="26">
        <f t="shared" si="6"/>
        <v>0</v>
      </c>
      <c r="L20" s="123">
        <v>-298.56579999999934</v>
      </c>
      <c r="M20" s="28">
        <v>122.27</v>
      </c>
      <c r="N20" s="28">
        <f t="shared" ref="N20:O22" si="7">I20*N$6</f>
        <v>0</v>
      </c>
      <c r="O20" s="29">
        <f t="shared" si="7"/>
        <v>0</v>
      </c>
      <c r="P20" s="25">
        <f t="shared" si="5"/>
        <v>0</v>
      </c>
      <c r="Q20" s="25"/>
      <c r="R20" s="41">
        <f>L20-P20+M20+Q20</f>
        <v>-176.29579999999936</v>
      </c>
      <c r="S20" s="29" t="str">
        <f t="shared" si="4"/>
        <v>№011</v>
      </c>
    </row>
    <row r="21" spans="1:23" x14ac:dyDescent="0.25">
      <c r="A21" s="113"/>
      <c r="B21" s="8" t="s">
        <v>32</v>
      </c>
      <c r="C21" s="27">
        <v>1011.98</v>
      </c>
      <c r="D21" s="27">
        <v>287.82</v>
      </c>
      <c r="E21" s="27">
        <v>1299.81</v>
      </c>
      <c r="F21" s="27">
        <v>1025.9000000000001</v>
      </c>
      <c r="G21" s="27">
        <v>294.93</v>
      </c>
      <c r="H21" s="27">
        <v>1320.83</v>
      </c>
      <c r="I21" s="26">
        <f t="shared" si="6"/>
        <v>13.920000000000073</v>
      </c>
      <c r="J21" s="26">
        <f t="shared" si="6"/>
        <v>7.1100000000000136</v>
      </c>
      <c r="K21" s="26">
        <f t="shared" si="6"/>
        <v>21.019999999999982</v>
      </c>
      <c r="L21" s="123">
        <v>-3398.4117000000006</v>
      </c>
      <c r="M21" s="28"/>
      <c r="N21" s="30">
        <f t="shared" si="7"/>
        <v>98.832000000000505</v>
      </c>
      <c r="O21" s="4">
        <f t="shared" si="7"/>
        <v>20.050200000000036</v>
      </c>
      <c r="P21" s="8">
        <f t="shared" si="5"/>
        <v>118.88220000000054</v>
      </c>
      <c r="Q21" s="8"/>
      <c r="R21" s="39">
        <f>L21-P21+M21+Q21</f>
        <v>-3517.293900000001</v>
      </c>
      <c r="S21" s="4" t="str">
        <f t="shared" si="4"/>
        <v xml:space="preserve">№012 </v>
      </c>
    </row>
    <row r="22" spans="1:23" x14ac:dyDescent="0.25">
      <c r="A22" s="113"/>
      <c r="B22" s="25" t="s">
        <v>33</v>
      </c>
      <c r="I22" s="26"/>
      <c r="J22" s="26"/>
      <c r="K22" s="26"/>
      <c r="L22" s="123">
        <v>5.2040999999999995</v>
      </c>
      <c r="M22" s="28"/>
      <c r="N22" s="28">
        <f t="shared" si="7"/>
        <v>0</v>
      </c>
      <c r="O22" s="29">
        <f t="shared" si="7"/>
        <v>0</v>
      </c>
      <c r="P22" s="25">
        <f t="shared" si="5"/>
        <v>0</v>
      </c>
      <c r="Q22" s="25"/>
      <c r="R22" s="41">
        <f>L22-P22+M22+Q22</f>
        <v>5.2040999999999995</v>
      </c>
      <c r="S22" s="29" t="str">
        <f t="shared" si="4"/>
        <v>№012а</v>
      </c>
    </row>
    <row r="23" spans="1:23" x14ac:dyDescent="0.25">
      <c r="A23" s="113" t="s">
        <v>434</v>
      </c>
      <c r="B23" s="8" t="s">
        <v>34</v>
      </c>
      <c r="C23" s="137">
        <v>13782.16</v>
      </c>
      <c r="D23" s="137">
        <v>3758.7100000000005</v>
      </c>
      <c r="E23" s="137">
        <v>17540.87</v>
      </c>
      <c r="F23" s="137">
        <v>13782.16</v>
      </c>
      <c r="G23" s="137">
        <v>3758.7100000000005</v>
      </c>
      <c r="H23" s="137">
        <v>17540.87</v>
      </c>
      <c r="I23" s="26"/>
      <c r="J23" s="26"/>
      <c r="K23" s="26"/>
      <c r="L23" s="41">
        <v>1484.5342000000046</v>
      </c>
      <c r="M23" s="28"/>
      <c r="N23" s="30"/>
      <c r="O23" s="4"/>
      <c r="P23" s="8"/>
      <c r="Q23" s="25"/>
      <c r="R23" s="41">
        <v>1484.5304999999994</v>
      </c>
      <c r="S23" s="4" t="str">
        <f t="shared" si="4"/>
        <v xml:space="preserve">№013 </v>
      </c>
      <c r="T23" t="s">
        <v>420</v>
      </c>
    </row>
    <row r="24" spans="1:23" x14ac:dyDescent="0.25">
      <c r="A24" s="113"/>
      <c r="B24" s="25" t="s">
        <v>35</v>
      </c>
      <c r="C24" s="27">
        <v>4866.9399999999996</v>
      </c>
      <c r="D24" s="27">
        <v>8139.62</v>
      </c>
      <c r="E24" s="27">
        <v>13006.61</v>
      </c>
      <c r="F24" s="27">
        <v>4942.3999999999996</v>
      </c>
      <c r="G24" s="27">
        <v>8158.73</v>
      </c>
      <c r="H24" s="27">
        <v>13101.18</v>
      </c>
      <c r="I24" s="26">
        <f t="shared" ref="I24:K27" si="8">F24-C24</f>
        <v>75.460000000000036</v>
      </c>
      <c r="J24" s="26">
        <f t="shared" si="8"/>
        <v>19.109999999999673</v>
      </c>
      <c r="K24" s="26">
        <f t="shared" si="8"/>
        <v>94.569999999999709</v>
      </c>
      <c r="L24" s="123">
        <v>-2070.7320999999974</v>
      </c>
      <c r="M24" s="28"/>
      <c r="N24" s="28">
        <f t="shared" ref="N24:O27" si="9">I24*N$6</f>
        <v>535.76600000000019</v>
      </c>
      <c r="O24" s="29">
        <f t="shared" si="9"/>
        <v>53.890199999999076</v>
      </c>
      <c r="P24" s="25">
        <f t="shared" si="5"/>
        <v>589.65619999999922</v>
      </c>
      <c r="Q24" s="25"/>
      <c r="R24" s="41">
        <f t="shared" ref="R24:R55" si="10">L24-P24+M24+Q24</f>
        <v>-2660.3882999999969</v>
      </c>
      <c r="S24" s="29" t="str">
        <f t="shared" si="4"/>
        <v xml:space="preserve">№014 </v>
      </c>
    </row>
    <row r="25" spans="1:23" x14ac:dyDescent="0.25">
      <c r="A25" s="113"/>
      <c r="B25" s="8" t="s">
        <v>36</v>
      </c>
      <c r="C25" s="27">
        <v>3956.28</v>
      </c>
      <c r="D25" s="27">
        <v>2127.88</v>
      </c>
      <c r="E25" s="27">
        <v>6084.17</v>
      </c>
      <c r="F25" s="27">
        <v>3980.99</v>
      </c>
      <c r="G25" s="27">
        <v>2139.4699999999998</v>
      </c>
      <c r="H25" s="27">
        <v>6120.47</v>
      </c>
      <c r="I25" s="26">
        <f t="shared" si="8"/>
        <v>24.709999999999582</v>
      </c>
      <c r="J25" s="26">
        <f t="shared" si="8"/>
        <v>11.589999999999691</v>
      </c>
      <c r="K25" s="26">
        <f t="shared" si="8"/>
        <v>36.300000000000182</v>
      </c>
      <c r="L25" s="123">
        <v>-742.67170000000215</v>
      </c>
      <c r="M25" s="28"/>
      <c r="N25" s="26">
        <f t="shared" si="9"/>
        <v>175.44099999999702</v>
      </c>
      <c r="O25" s="4">
        <f t="shared" si="9"/>
        <v>32.683799999999124</v>
      </c>
      <c r="P25" s="8">
        <f t="shared" si="5"/>
        <v>208.12479999999613</v>
      </c>
      <c r="Q25" s="8"/>
      <c r="R25" s="39">
        <f t="shared" si="10"/>
        <v>-950.79649999999833</v>
      </c>
      <c r="S25" s="4" t="str">
        <f t="shared" si="4"/>
        <v xml:space="preserve">№015 </v>
      </c>
    </row>
    <row r="26" spans="1:23" x14ac:dyDescent="0.25">
      <c r="A26" s="113"/>
      <c r="B26" s="25" t="s">
        <v>37</v>
      </c>
      <c r="C26" s="27">
        <v>7260.05</v>
      </c>
      <c r="D26" s="27">
        <v>6977.66</v>
      </c>
      <c r="E26" s="27">
        <v>14237.71</v>
      </c>
      <c r="F26" s="27">
        <v>7353.8</v>
      </c>
      <c r="G26" s="27">
        <v>7041.31</v>
      </c>
      <c r="H26" s="27">
        <v>14395.12</v>
      </c>
      <c r="I26" s="26">
        <f t="shared" si="8"/>
        <v>93.75</v>
      </c>
      <c r="J26" s="26">
        <f t="shared" si="8"/>
        <v>63.650000000000546</v>
      </c>
      <c r="K26" s="26">
        <f t="shared" si="8"/>
        <v>157.41000000000167</v>
      </c>
      <c r="L26" s="123">
        <v>-309.12320000000318</v>
      </c>
      <c r="M26" s="28"/>
      <c r="N26" s="28">
        <f t="shared" si="9"/>
        <v>665.625</v>
      </c>
      <c r="O26" s="29">
        <f t="shared" si="9"/>
        <v>179.49300000000153</v>
      </c>
      <c r="P26" s="25">
        <f>SUM(N26:O26)</f>
        <v>845.11800000000153</v>
      </c>
      <c r="Q26" s="25"/>
      <c r="R26" s="41">
        <f t="shared" si="10"/>
        <v>-1154.2412000000047</v>
      </c>
      <c r="S26" s="29" t="str">
        <f t="shared" si="4"/>
        <v xml:space="preserve">№016\17 </v>
      </c>
    </row>
    <row r="27" spans="1:23" x14ac:dyDescent="0.25">
      <c r="A27" s="113"/>
      <c r="B27" s="8" t="s">
        <v>38</v>
      </c>
      <c r="C27" s="27">
        <v>5038.71</v>
      </c>
      <c r="D27" s="27">
        <v>1886.92</v>
      </c>
      <c r="E27" s="27">
        <v>6925.66</v>
      </c>
      <c r="F27" s="27">
        <v>5038.71</v>
      </c>
      <c r="G27" s="27">
        <v>1886.92</v>
      </c>
      <c r="H27" s="27">
        <v>6925.66</v>
      </c>
      <c r="I27" s="26">
        <f t="shared" si="8"/>
        <v>0</v>
      </c>
      <c r="J27" s="26">
        <f t="shared" si="8"/>
        <v>0</v>
      </c>
      <c r="K27" s="26">
        <f t="shared" si="8"/>
        <v>0</v>
      </c>
      <c r="L27" s="123">
        <v>-2356.489500000001</v>
      </c>
      <c r="M27" s="28"/>
      <c r="N27" s="30">
        <f t="shared" si="9"/>
        <v>0</v>
      </c>
      <c r="O27" s="4">
        <f t="shared" si="9"/>
        <v>0</v>
      </c>
      <c r="P27" s="8">
        <f t="shared" si="5"/>
        <v>0</v>
      </c>
      <c r="Q27" s="8"/>
      <c r="R27" s="39">
        <f t="shared" si="10"/>
        <v>-2356.489500000001</v>
      </c>
      <c r="S27" s="4" t="str">
        <f t="shared" si="4"/>
        <v xml:space="preserve">№018 </v>
      </c>
    </row>
    <row r="28" spans="1:23" x14ac:dyDescent="0.25">
      <c r="A28" s="113"/>
      <c r="B28" s="25" t="s">
        <v>39</v>
      </c>
      <c r="I28" s="26"/>
      <c r="J28" s="26"/>
      <c r="K28" s="26"/>
      <c r="L28" s="123">
        <v>4279.3986000000004</v>
      </c>
      <c r="M28" s="28"/>
      <c r="N28" s="28"/>
      <c r="O28" s="29">
        <f t="shared" ref="O28:O39" si="11">J28*O$6</f>
        <v>0</v>
      </c>
      <c r="P28" s="25">
        <f t="shared" si="5"/>
        <v>0</v>
      </c>
      <c r="Q28" s="25"/>
      <c r="R28" s="41">
        <f t="shared" si="10"/>
        <v>4279.3986000000004</v>
      </c>
      <c r="S28" s="29" t="str">
        <f t="shared" si="4"/>
        <v xml:space="preserve">№019 </v>
      </c>
    </row>
    <row r="29" spans="1:23" x14ac:dyDescent="0.25">
      <c r="A29" s="113"/>
      <c r="B29" s="8" t="s">
        <v>40</v>
      </c>
      <c r="C29" s="27">
        <v>6534.99</v>
      </c>
      <c r="D29" s="27">
        <v>2928.55</v>
      </c>
      <c r="E29" s="27">
        <v>9464.18</v>
      </c>
      <c r="F29" s="27">
        <v>6534.99</v>
      </c>
      <c r="G29" s="27">
        <v>2928.55</v>
      </c>
      <c r="H29" s="27">
        <v>9464.18</v>
      </c>
      <c r="I29" s="26">
        <f t="shared" ref="I29:K31" si="12">F29-C29</f>
        <v>0</v>
      </c>
      <c r="J29" s="26">
        <f t="shared" si="12"/>
        <v>0</v>
      </c>
      <c r="K29" s="26">
        <f t="shared" si="12"/>
        <v>0</v>
      </c>
      <c r="L29" s="123">
        <v>-1823.378499999998</v>
      </c>
      <c r="M29" s="28"/>
      <c r="N29" s="30">
        <f>I29*N$6</f>
        <v>0</v>
      </c>
      <c r="O29" s="4">
        <f t="shared" si="11"/>
        <v>0</v>
      </c>
      <c r="P29" s="8">
        <f t="shared" si="5"/>
        <v>0</v>
      </c>
      <c r="Q29" s="8"/>
      <c r="R29" s="39">
        <f t="shared" si="10"/>
        <v>-1823.378499999998</v>
      </c>
      <c r="S29" s="4" t="str">
        <f t="shared" si="4"/>
        <v xml:space="preserve">№020 </v>
      </c>
    </row>
    <row r="30" spans="1:23" x14ac:dyDescent="0.25">
      <c r="A30" s="113"/>
      <c r="B30" s="25" t="s">
        <v>41</v>
      </c>
      <c r="C30" s="27">
        <v>618.95000000000005</v>
      </c>
      <c r="D30" s="27">
        <v>500.85</v>
      </c>
      <c r="E30" s="27">
        <v>1119.8</v>
      </c>
      <c r="F30" s="27">
        <v>682.68</v>
      </c>
      <c r="G30" s="27">
        <v>561.4</v>
      </c>
      <c r="H30" s="27">
        <v>1244.0899999999999</v>
      </c>
      <c r="I30" s="26">
        <f t="shared" si="12"/>
        <v>63.729999999999905</v>
      </c>
      <c r="J30" s="26">
        <f t="shared" si="12"/>
        <v>60.549999999999955</v>
      </c>
      <c r="K30" s="26">
        <f t="shared" si="12"/>
        <v>124.28999999999996</v>
      </c>
      <c r="L30" s="123">
        <v>-911.86900000000219</v>
      </c>
      <c r="M30" s="28"/>
      <c r="N30" s="28">
        <f>I30*N$6</f>
        <v>452.48299999999932</v>
      </c>
      <c r="O30" s="29">
        <f t="shared" si="11"/>
        <v>170.75099999999986</v>
      </c>
      <c r="P30" s="25">
        <f t="shared" si="5"/>
        <v>623.23399999999924</v>
      </c>
      <c r="Q30" s="25"/>
      <c r="R30" s="41">
        <f t="shared" si="10"/>
        <v>-1535.1030000000014</v>
      </c>
      <c r="S30" s="29" t="str">
        <f t="shared" si="4"/>
        <v>№021\1</v>
      </c>
    </row>
    <row r="31" spans="1:23" x14ac:dyDescent="0.25">
      <c r="A31" s="113"/>
      <c r="B31" s="8" t="s">
        <v>42</v>
      </c>
      <c r="C31" s="27">
        <v>1882.62</v>
      </c>
      <c r="D31" s="27">
        <v>917.7</v>
      </c>
      <c r="E31" s="27">
        <v>2800.32</v>
      </c>
      <c r="F31" s="27">
        <v>1920.41</v>
      </c>
      <c r="G31" s="27">
        <v>930.64</v>
      </c>
      <c r="H31" s="27">
        <v>2851.06</v>
      </c>
      <c r="I31" s="26">
        <f t="shared" si="12"/>
        <v>37.790000000000191</v>
      </c>
      <c r="J31" s="26">
        <f t="shared" si="12"/>
        <v>12.939999999999941</v>
      </c>
      <c r="K31" s="26">
        <f t="shared" si="12"/>
        <v>50.739999999999782</v>
      </c>
      <c r="L31" s="123">
        <v>-3355.8100999999974</v>
      </c>
      <c r="M31" s="28"/>
      <c r="N31" s="30">
        <f>I31*N$6</f>
        <v>268.30900000000133</v>
      </c>
      <c r="O31" s="4">
        <f t="shared" si="11"/>
        <v>36.49079999999983</v>
      </c>
      <c r="P31" s="8">
        <f t="shared" si="5"/>
        <v>304.79980000000114</v>
      </c>
      <c r="Q31" s="8"/>
      <c r="R31" s="39">
        <f t="shared" si="10"/>
        <v>-3660.6098999999986</v>
      </c>
      <c r="S31" s="4" t="str">
        <f t="shared" si="4"/>
        <v xml:space="preserve">№021\2 </v>
      </c>
    </row>
    <row r="32" spans="1:23" x14ac:dyDescent="0.25">
      <c r="A32" s="113" t="s">
        <v>349</v>
      </c>
      <c r="B32" s="125" t="s">
        <v>43</v>
      </c>
      <c r="C32" s="126"/>
      <c r="D32" s="126"/>
      <c r="E32" s="126"/>
      <c r="F32" s="126"/>
      <c r="G32" s="126"/>
      <c r="H32" s="126"/>
      <c r="I32" s="127"/>
      <c r="J32" s="127"/>
      <c r="K32" s="127"/>
      <c r="L32" s="128">
        <v>46.180499999999711</v>
      </c>
      <c r="M32" s="129"/>
      <c r="N32" s="129"/>
      <c r="O32" s="130">
        <f t="shared" si="11"/>
        <v>0</v>
      </c>
      <c r="P32" s="125">
        <f t="shared" si="5"/>
        <v>0</v>
      </c>
      <c r="Q32" s="125"/>
      <c r="R32" s="128">
        <f t="shared" si="10"/>
        <v>46.180499999999711</v>
      </c>
      <c r="S32" s="130" t="str">
        <f t="shared" si="4"/>
        <v>№022 сбыт</v>
      </c>
    </row>
    <row r="33" spans="1:19" x14ac:dyDescent="0.25">
      <c r="A33" s="113"/>
      <c r="B33" s="8" t="s">
        <v>44</v>
      </c>
      <c r="C33" s="27">
        <v>2244.7800000000002</v>
      </c>
      <c r="D33" s="27">
        <v>1039.02</v>
      </c>
      <c r="E33" s="27">
        <v>3283.81</v>
      </c>
      <c r="F33" s="27">
        <v>2313.9699999999998</v>
      </c>
      <c r="G33" s="27">
        <v>1065.31</v>
      </c>
      <c r="H33" s="27">
        <v>3379.29</v>
      </c>
      <c r="I33" s="26">
        <f t="shared" ref="I33:K39" si="13">F33-C33</f>
        <v>69.1899999999996</v>
      </c>
      <c r="J33" s="26">
        <f t="shared" si="13"/>
        <v>26.289999999999964</v>
      </c>
      <c r="K33" s="26">
        <f t="shared" si="13"/>
        <v>95.480000000000018</v>
      </c>
      <c r="L33" s="123">
        <v>1499.4632999999978</v>
      </c>
      <c r="M33" s="28"/>
      <c r="N33" s="26">
        <f t="shared" ref="N33:N39" si="14">I33*N$6</f>
        <v>491.24899999999712</v>
      </c>
      <c r="O33" s="4">
        <f t="shared" si="11"/>
        <v>74.137799999999899</v>
      </c>
      <c r="P33" s="8">
        <f t="shared" si="5"/>
        <v>565.38679999999704</v>
      </c>
      <c r="Q33" s="8"/>
      <c r="R33" s="39">
        <f t="shared" si="10"/>
        <v>934.07650000000081</v>
      </c>
      <c r="S33" s="4" t="str">
        <f t="shared" si="4"/>
        <v>№022а</v>
      </c>
    </row>
    <row r="34" spans="1:19" x14ac:dyDescent="0.25">
      <c r="A34" s="113"/>
      <c r="B34" s="25" t="s">
        <v>45</v>
      </c>
      <c r="C34" s="27">
        <v>0.51</v>
      </c>
      <c r="D34" s="27">
        <v>0.57999999999999996</v>
      </c>
      <c r="E34" s="27">
        <v>1.1000000000000001</v>
      </c>
      <c r="F34" s="27">
        <v>0.51</v>
      </c>
      <c r="G34" s="27">
        <v>0.57999999999999996</v>
      </c>
      <c r="H34" s="27">
        <v>1.1000000000000001</v>
      </c>
      <c r="I34" s="26">
        <f t="shared" si="13"/>
        <v>0</v>
      </c>
      <c r="J34" s="26">
        <f t="shared" si="13"/>
        <v>0</v>
      </c>
      <c r="K34" s="26">
        <f t="shared" si="13"/>
        <v>0</v>
      </c>
      <c r="L34" s="123">
        <v>-8.3732000000000006</v>
      </c>
      <c r="M34" s="28"/>
      <c r="N34" s="28">
        <f t="shared" si="14"/>
        <v>0</v>
      </c>
      <c r="O34" s="29">
        <f t="shared" si="11"/>
        <v>0</v>
      </c>
      <c r="P34" s="25">
        <f t="shared" si="5"/>
        <v>0</v>
      </c>
      <c r="Q34" s="25"/>
      <c r="R34" s="41">
        <f t="shared" si="10"/>
        <v>-8.3732000000000006</v>
      </c>
      <c r="S34" s="29" t="str">
        <f t="shared" si="4"/>
        <v>№023</v>
      </c>
    </row>
    <row r="35" spans="1:19" x14ac:dyDescent="0.25">
      <c r="A35" s="113"/>
      <c r="B35" s="8" t="s">
        <v>46</v>
      </c>
      <c r="C35" s="27">
        <v>693.23</v>
      </c>
      <c r="D35" s="27">
        <v>374.14</v>
      </c>
      <c r="E35" s="27">
        <v>1067.3699999999999</v>
      </c>
      <c r="F35" s="27">
        <v>693.23</v>
      </c>
      <c r="G35" s="27">
        <v>374.14</v>
      </c>
      <c r="H35" s="27">
        <v>1067.3699999999999</v>
      </c>
      <c r="I35" s="26">
        <f t="shared" si="13"/>
        <v>0</v>
      </c>
      <c r="J35" s="26">
        <f t="shared" si="13"/>
        <v>0</v>
      </c>
      <c r="K35" s="26">
        <f t="shared" si="13"/>
        <v>0</v>
      </c>
      <c r="L35" s="123">
        <v>-1032.7538999999997</v>
      </c>
      <c r="M35" s="28"/>
      <c r="N35" s="30">
        <f t="shared" si="14"/>
        <v>0</v>
      </c>
      <c r="O35" s="4">
        <f t="shared" si="11"/>
        <v>0</v>
      </c>
      <c r="P35" s="8">
        <f t="shared" si="5"/>
        <v>0</v>
      </c>
      <c r="Q35" s="8"/>
      <c r="R35" s="39">
        <f t="shared" si="10"/>
        <v>-1032.7538999999997</v>
      </c>
      <c r="S35" s="4" t="str">
        <f t="shared" si="4"/>
        <v xml:space="preserve">№024 </v>
      </c>
    </row>
    <row r="36" spans="1:19" x14ac:dyDescent="0.25">
      <c r="A36" s="113"/>
      <c r="B36" s="25" t="s">
        <v>47</v>
      </c>
      <c r="C36" s="27">
        <v>12665.69</v>
      </c>
      <c r="D36" s="27">
        <v>6694.24</v>
      </c>
      <c r="E36" s="27">
        <v>19359.93</v>
      </c>
      <c r="F36" s="27">
        <v>13550.83</v>
      </c>
      <c r="G36" s="27">
        <v>7106.27</v>
      </c>
      <c r="H36" s="27">
        <v>20657.099999999999</v>
      </c>
      <c r="I36" s="26">
        <f t="shared" si="13"/>
        <v>885.13999999999942</v>
      </c>
      <c r="J36" s="26">
        <f t="shared" si="13"/>
        <v>412.03000000000065</v>
      </c>
      <c r="K36" s="26">
        <f t="shared" si="13"/>
        <v>1297.1699999999983</v>
      </c>
      <c r="L36" s="123">
        <v>-17187.3943</v>
      </c>
      <c r="M36" s="28">
        <v>7311.35</v>
      </c>
      <c r="N36" s="28">
        <f t="shared" si="14"/>
        <v>6284.4939999999951</v>
      </c>
      <c r="O36" s="29">
        <f t="shared" si="11"/>
        <v>1161.9246000000019</v>
      </c>
      <c r="P36" s="25">
        <f t="shared" si="5"/>
        <v>7446.4185999999972</v>
      </c>
      <c r="Q36" s="25"/>
      <c r="R36" s="41">
        <f t="shared" si="10"/>
        <v>-17322.462899999999</v>
      </c>
      <c r="S36" s="29" t="str">
        <f t="shared" si="4"/>
        <v>№025</v>
      </c>
    </row>
    <row r="37" spans="1:19" x14ac:dyDescent="0.25">
      <c r="A37" s="113"/>
      <c r="B37" s="8" t="s">
        <v>48</v>
      </c>
      <c r="C37" s="27">
        <v>4918.75</v>
      </c>
      <c r="D37" s="27">
        <v>2358.52</v>
      </c>
      <c r="E37" s="27">
        <v>7277.28</v>
      </c>
      <c r="F37" s="27">
        <v>4992.53</v>
      </c>
      <c r="G37" s="27">
        <v>2399.29</v>
      </c>
      <c r="H37" s="27">
        <v>7391.82</v>
      </c>
      <c r="I37" s="26">
        <f t="shared" si="13"/>
        <v>73.779999999999745</v>
      </c>
      <c r="J37" s="26">
        <f t="shared" si="13"/>
        <v>40.769999999999982</v>
      </c>
      <c r="K37" s="26">
        <f t="shared" si="13"/>
        <v>114.53999999999996</v>
      </c>
      <c r="L37" s="123">
        <v>5290.6540999999979</v>
      </c>
      <c r="M37" s="28"/>
      <c r="N37" s="30">
        <f t="shared" si="14"/>
        <v>523.83799999999815</v>
      </c>
      <c r="O37" s="4">
        <f t="shared" si="11"/>
        <v>114.97139999999995</v>
      </c>
      <c r="P37" s="31">
        <f t="shared" si="5"/>
        <v>638.80939999999805</v>
      </c>
      <c r="Q37" s="8"/>
      <c r="R37" s="39">
        <f t="shared" si="10"/>
        <v>4651.8446999999996</v>
      </c>
      <c r="S37" s="4" t="str">
        <f t="shared" si="4"/>
        <v>№026</v>
      </c>
    </row>
    <row r="38" spans="1:19" x14ac:dyDescent="0.25">
      <c r="A38" s="113"/>
      <c r="B38" s="25" t="s">
        <v>49</v>
      </c>
      <c r="C38" s="27">
        <v>4721.8500000000004</v>
      </c>
      <c r="D38" s="27">
        <v>2742.05</v>
      </c>
      <c r="E38" s="27">
        <v>7463.98</v>
      </c>
      <c r="F38" s="27">
        <v>4721.8500000000004</v>
      </c>
      <c r="G38" s="27">
        <v>2742.05</v>
      </c>
      <c r="H38" s="27">
        <v>7463.98</v>
      </c>
      <c r="I38" s="26">
        <f t="shared" si="13"/>
        <v>0</v>
      </c>
      <c r="J38" s="26">
        <f t="shared" si="13"/>
        <v>0</v>
      </c>
      <c r="K38" s="26">
        <f t="shared" si="13"/>
        <v>0</v>
      </c>
      <c r="L38" s="123">
        <v>-1208.1893000000027</v>
      </c>
      <c r="M38" s="28"/>
      <c r="N38" s="28">
        <f t="shared" si="14"/>
        <v>0</v>
      </c>
      <c r="O38" s="29">
        <f t="shared" si="11"/>
        <v>0</v>
      </c>
      <c r="P38" s="25">
        <f>SUM(N38:O38)</f>
        <v>0</v>
      </c>
      <c r="Q38" s="25"/>
      <c r="R38" s="41">
        <f t="shared" si="10"/>
        <v>-1208.1893000000027</v>
      </c>
      <c r="S38" s="29" t="str">
        <f t="shared" si="4"/>
        <v>№027</v>
      </c>
    </row>
    <row r="39" spans="1:19" x14ac:dyDescent="0.25">
      <c r="A39" s="113"/>
      <c r="B39" s="8" t="s">
        <v>50</v>
      </c>
      <c r="C39" s="27">
        <v>1330.52</v>
      </c>
      <c r="D39" s="27">
        <v>496.08</v>
      </c>
      <c r="E39" s="27">
        <v>1826.61</v>
      </c>
      <c r="F39" s="27">
        <v>1330.52</v>
      </c>
      <c r="G39" s="27">
        <v>496.08</v>
      </c>
      <c r="H39" s="27">
        <v>1826.61</v>
      </c>
      <c r="I39" s="26">
        <f t="shared" si="13"/>
        <v>0</v>
      </c>
      <c r="J39" s="26">
        <f t="shared" si="13"/>
        <v>0</v>
      </c>
      <c r="K39" s="26">
        <f t="shared" si="13"/>
        <v>0</v>
      </c>
      <c r="L39" s="123">
        <v>-4.3548000000000027</v>
      </c>
      <c r="M39" s="28"/>
      <c r="N39" s="30">
        <f t="shared" si="14"/>
        <v>0</v>
      </c>
      <c r="O39" s="4">
        <f t="shared" si="11"/>
        <v>0</v>
      </c>
      <c r="P39" s="31">
        <f t="shared" si="5"/>
        <v>0</v>
      </c>
      <c r="Q39" s="8"/>
      <c r="R39" s="39">
        <f t="shared" si="10"/>
        <v>-4.3548000000000027</v>
      </c>
      <c r="S39" s="4" t="str">
        <f t="shared" si="4"/>
        <v>№028</v>
      </c>
    </row>
    <row r="40" spans="1:19" x14ac:dyDescent="0.25">
      <c r="A40" s="113" t="s">
        <v>325</v>
      </c>
      <c r="B40" s="125" t="s">
        <v>51</v>
      </c>
      <c r="C40" s="126"/>
      <c r="D40" s="126"/>
      <c r="E40" s="126"/>
      <c r="F40" s="126"/>
      <c r="G40" s="126"/>
      <c r="H40" s="126"/>
      <c r="I40" s="127">
        <f t="shared" ref="I40:J44" si="15">F40-C40</f>
        <v>0</v>
      </c>
      <c r="J40" s="127">
        <f t="shared" si="15"/>
        <v>0</v>
      </c>
      <c r="K40" s="127"/>
      <c r="L40" s="128">
        <v>4.7999999908370228E-3</v>
      </c>
      <c r="M40" s="129"/>
      <c r="N40" s="129"/>
      <c r="O40" s="130"/>
      <c r="P40" s="125"/>
      <c r="Q40" s="125"/>
      <c r="R40" s="128">
        <f t="shared" si="10"/>
        <v>4.7999999908370228E-3</v>
      </c>
      <c r="S40" s="130" t="str">
        <f t="shared" si="4"/>
        <v>№029 сбыт</v>
      </c>
    </row>
    <row r="41" spans="1:19" x14ac:dyDescent="0.25">
      <c r="A41" s="113"/>
      <c r="B41" s="8" t="s">
        <v>52</v>
      </c>
      <c r="C41" s="27">
        <v>2884.75</v>
      </c>
      <c r="D41" s="27">
        <v>1321.79</v>
      </c>
      <c r="E41" s="27">
        <v>4206.59</v>
      </c>
      <c r="F41" s="27">
        <v>2884.75</v>
      </c>
      <c r="G41" s="27">
        <v>1321.79</v>
      </c>
      <c r="H41" s="27">
        <v>4206.6000000000004</v>
      </c>
      <c r="I41" s="26">
        <f t="shared" si="15"/>
        <v>0</v>
      </c>
      <c r="J41" s="26">
        <f t="shared" si="15"/>
        <v>0</v>
      </c>
      <c r="K41" s="26">
        <f>H41-E41</f>
        <v>1.0000000000218279E-2</v>
      </c>
      <c r="L41" s="123">
        <v>-702.1808999999987</v>
      </c>
      <c r="M41" s="28"/>
      <c r="N41" s="26">
        <f t="shared" ref="N41:O44" si="16">I41*N$6</f>
        <v>0</v>
      </c>
      <c r="O41" s="4">
        <f t="shared" si="16"/>
        <v>0</v>
      </c>
      <c r="P41" s="8">
        <f t="shared" si="5"/>
        <v>0</v>
      </c>
      <c r="Q41" s="8"/>
      <c r="R41" s="39">
        <f t="shared" si="10"/>
        <v>-702.1808999999987</v>
      </c>
      <c r="S41" s="4" t="str">
        <f t="shared" si="4"/>
        <v>№030</v>
      </c>
    </row>
    <row r="42" spans="1:19" x14ac:dyDescent="0.25">
      <c r="A42" s="113"/>
      <c r="B42" s="25" t="s">
        <v>53</v>
      </c>
      <c r="C42" s="27">
        <v>13904.45</v>
      </c>
      <c r="D42" s="27">
        <v>7045.73</v>
      </c>
      <c r="E42" s="27">
        <v>20950.18</v>
      </c>
      <c r="F42" s="27">
        <v>14351.05</v>
      </c>
      <c r="G42" s="27">
        <v>7257.91</v>
      </c>
      <c r="H42" s="27">
        <v>21608.97</v>
      </c>
      <c r="I42" s="26">
        <f t="shared" si="15"/>
        <v>446.59999999999854</v>
      </c>
      <c r="J42" s="26">
        <f t="shared" si="15"/>
        <v>212.18000000000029</v>
      </c>
      <c r="K42" s="26">
        <f>H42-E42</f>
        <v>658.79000000000087</v>
      </c>
      <c r="L42" s="123">
        <v>-12304.468900000003</v>
      </c>
      <c r="M42" s="28">
        <v>4200</v>
      </c>
      <c r="N42" s="28">
        <f t="shared" si="16"/>
        <v>3170.8599999999897</v>
      </c>
      <c r="O42" s="29">
        <f t="shared" si="16"/>
        <v>598.34760000000074</v>
      </c>
      <c r="P42" s="25">
        <f t="shared" si="5"/>
        <v>3769.2075999999906</v>
      </c>
      <c r="Q42" s="25"/>
      <c r="R42" s="41">
        <f t="shared" si="10"/>
        <v>-11873.676499999994</v>
      </c>
      <c r="S42" s="29" t="str">
        <f t="shared" si="4"/>
        <v>№031\1</v>
      </c>
    </row>
    <row r="43" spans="1:19" x14ac:dyDescent="0.25">
      <c r="A43" s="113"/>
      <c r="B43" s="8" t="s">
        <v>54</v>
      </c>
      <c r="C43" s="27">
        <v>6943.28</v>
      </c>
      <c r="D43" s="27">
        <v>2035.04</v>
      </c>
      <c r="E43" s="27">
        <v>8978.33</v>
      </c>
      <c r="F43" s="27">
        <v>7088.95</v>
      </c>
      <c r="G43" s="27">
        <v>2073.44</v>
      </c>
      <c r="H43" s="27">
        <v>9162.39</v>
      </c>
      <c r="I43" s="26">
        <f t="shared" si="15"/>
        <v>145.67000000000007</v>
      </c>
      <c r="J43" s="26">
        <f t="shared" si="15"/>
        <v>38.400000000000091</v>
      </c>
      <c r="K43" s="26">
        <f>H43-E43</f>
        <v>184.05999999999949</v>
      </c>
      <c r="L43" s="123">
        <v>7619.1022000000203</v>
      </c>
      <c r="M43" s="28"/>
      <c r="N43" s="30">
        <f t="shared" si="16"/>
        <v>1034.2570000000005</v>
      </c>
      <c r="O43" s="4">
        <f t="shared" si="16"/>
        <v>108.28800000000025</v>
      </c>
      <c r="P43" s="8">
        <f t="shared" si="5"/>
        <v>1142.5450000000008</v>
      </c>
      <c r="Q43" s="8"/>
      <c r="R43" s="39">
        <f t="shared" si="10"/>
        <v>6476.5572000000193</v>
      </c>
      <c r="S43" s="4" t="str">
        <f t="shared" si="4"/>
        <v>№031\2</v>
      </c>
    </row>
    <row r="44" spans="1:19" x14ac:dyDescent="0.25">
      <c r="A44" s="113"/>
      <c r="B44" s="25" t="s">
        <v>55</v>
      </c>
      <c r="C44" s="27">
        <v>7983.55</v>
      </c>
      <c r="D44" s="27">
        <v>4563.7700000000004</v>
      </c>
      <c r="E44" s="27">
        <v>12547.41</v>
      </c>
      <c r="F44" s="27">
        <v>8020.87</v>
      </c>
      <c r="G44" s="27">
        <v>4580.5200000000004</v>
      </c>
      <c r="H44" s="27">
        <v>12601.48</v>
      </c>
      <c r="I44" s="26">
        <f t="shared" si="15"/>
        <v>37.319999999999709</v>
      </c>
      <c r="J44" s="26">
        <f t="shared" si="15"/>
        <v>16.75</v>
      </c>
      <c r="K44" s="26">
        <f>H44-E44</f>
        <v>54.069999999999709</v>
      </c>
      <c r="L44" s="123">
        <v>-2831.9804000000008</v>
      </c>
      <c r="M44" s="28"/>
      <c r="N44" s="28">
        <f t="shared" si="16"/>
        <v>264.97199999999793</v>
      </c>
      <c r="O44" s="29">
        <f t="shared" si="16"/>
        <v>47.234999999999999</v>
      </c>
      <c r="P44" s="25">
        <f t="shared" si="5"/>
        <v>312.20699999999795</v>
      </c>
      <c r="Q44" s="25"/>
      <c r="R44" s="41">
        <f t="shared" si="10"/>
        <v>-3144.1873999999989</v>
      </c>
      <c r="S44" s="29" t="str">
        <f t="shared" si="4"/>
        <v xml:space="preserve">№032 </v>
      </c>
    </row>
    <row r="45" spans="1:19" x14ac:dyDescent="0.25">
      <c r="A45" s="113" t="s">
        <v>334</v>
      </c>
      <c r="B45" s="125" t="s">
        <v>56</v>
      </c>
      <c r="C45" s="126"/>
      <c r="D45" s="126"/>
      <c r="E45" s="126"/>
      <c r="F45" s="126"/>
      <c r="G45" s="126"/>
      <c r="H45" s="126"/>
      <c r="I45" s="127"/>
      <c r="J45" s="127"/>
      <c r="K45" s="127"/>
      <c r="L45" s="128">
        <v>640.01399999999649</v>
      </c>
      <c r="M45" s="129"/>
      <c r="N45" s="129"/>
      <c r="O45" s="130"/>
      <c r="P45" s="125"/>
      <c r="Q45" s="125"/>
      <c r="R45" s="128">
        <f t="shared" si="10"/>
        <v>640.01399999999649</v>
      </c>
      <c r="S45" s="130" t="str">
        <f t="shared" si="4"/>
        <v>№033 сбыт</v>
      </c>
    </row>
    <row r="46" spans="1:19" x14ac:dyDescent="0.25">
      <c r="A46" s="113"/>
      <c r="B46" s="25" t="s">
        <v>57</v>
      </c>
      <c r="C46" s="27">
        <v>1965.37</v>
      </c>
      <c r="D46" s="27">
        <v>436.79</v>
      </c>
      <c r="E46" s="27">
        <v>2402.17</v>
      </c>
      <c r="F46" s="27">
        <v>1965.37</v>
      </c>
      <c r="G46" s="27">
        <v>436.79</v>
      </c>
      <c r="H46" s="27">
        <v>2402.17</v>
      </c>
      <c r="I46" s="26">
        <f t="shared" ref="I46:K48" si="17">F46-C46</f>
        <v>0</v>
      </c>
      <c r="J46" s="26">
        <f t="shared" si="17"/>
        <v>0</v>
      </c>
      <c r="K46" s="26">
        <f t="shared" si="17"/>
        <v>0</v>
      </c>
      <c r="L46" s="123">
        <v>-14.069700000000338</v>
      </c>
      <c r="M46" s="28"/>
      <c r="N46" s="28">
        <f t="shared" ref="N46:O48" si="18">I46*N$6</f>
        <v>0</v>
      </c>
      <c r="O46" s="29">
        <f t="shared" si="18"/>
        <v>0</v>
      </c>
      <c r="P46" s="25">
        <f t="shared" si="5"/>
        <v>0</v>
      </c>
      <c r="Q46" s="25"/>
      <c r="R46" s="41">
        <f t="shared" si="10"/>
        <v>-14.069700000000338</v>
      </c>
      <c r="S46" s="29" t="str">
        <f t="shared" si="4"/>
        <v xml:space="preserve">№034 </v>
      </c>
    </row>
    <row r="47" spans="1:19" x14ac:dyDescent="0.25">
      <c r="A47" s="113"/>
      <c r="B47" s="8" t="s">
        <v>58</v>
      </c>
      <c r="C47" s="27">
        <v>13838.4</v>
      </c>
      <c r="D47" s="27">
        <v>6973.4</v>
      </c>
      <c r="E47" s="27">
        <v>20811.830000000002</v>
      </c>
      <c r="F47" s="27">
        <v>14355.85</v>
      </c>
      <c r="G47" s="27">
        <v>7208.93</v>
      </c>
      <c r="H47" s="27">
        <v>21564.83</v>
      </c>
      <c r="I47" s="26">
        <f t="shared" si="17"/>
        <v>517.45000000000073</v>
      </c>
      <c r="J47" s="26">
        <f t="shared" si="17"/>
        <v>235.53000000000065</v>
      </c>
      <c r="K47" s="26">
        <f t="shared" si="17"/>
        <v>753</v>
      </c>
      <c r="L47" s="123">
        <v>-2985.3372999999938</v>
      </c>
      <c r="M47" s="28">
        <v>5000</v>
      </c>
      <c r="N47" s="30">
        <f t="shared" si="18"/>
        <v>3673.895000000005</v>
      </c>
      <c r="O47" s="4">
        <f t="shared" si="18"/>
        <v>664.19460000000186</v>
      </c>
      <c r="P47" s="8">
        <f t="shared" si="5"/>
        <v>4338.0896000000066</v>
      </c>
      <c r="Q47" s="8"/>
      <c r="R47" s="39">
        <f t="shared" si="10"/>
        <v>-2323.4269000000004</v>
      </c>
      <c r="S47" s="4" t="str">
        <f t="shared" si="4"/>
        <v xml:space="preserve">№035 </v>
      </c>
    </row>
    <row r="48" spans="1:19" x14ac:dyDescent="0.25">
      <c r="A48" s="113" t="s">
        <v>309</v>
      </c>
      <c r="B48" s="125" t="s">
        <v>413</v>
      </c>
      <c r="C48" s="131">
        <v>8247.48</v>
      </c>
      <c r="D48" s="131">
        <v>2497.48</v>
      </c>
      <c r="E48" s="131">
        <v>10744.97</v>
      </c>
      <c r="F48" s="131">
        <v>8247.48</v>
      </c>
      <c r="G48" s="131">
        <v>2497.48</v>
      </c>
      <c r="H48" s="131">
        <v>10744.97</v>
      </c>
      <c r="I48" s="127">
        <f t="shared" si="17"/>
        <v>0</v>
      </c>
      <c r="J48" s="127">
        <f t="shared" si="17"/>
        <v>0</v>
      </c>
      <c r="K48" s="127">
        <f t="shared" si="17"/>
        <v>0</v>
      </c>
      <c r="L48" s="128">
        <v>-0.19019999999532503</v>
      </c>
      <c r="M48" s="129"/>
      <c r="N48" s="129">
        <f t="shared" si="18"/>
        <v>0</v>
      </c>
      <c r="O48" s="130">
        <f t="shared" si="18"/>
        <v>0</v>
      </c>
      <c r="P48" s="125">
        <f t="shared" si="5"/>
        <v>0</v>
      </c>
      <c r="Q48" s="125"/>
      <c r="R48" s="128">
        <f t="shared" si="10"/>
        <v>-0.19019999999532503</v>
      </c>
      <c r="S48" s="130" t="str">
        <f t="shared" si="4"/>
        <v>№036 сбыт</v>
      </c>
    </row>
    <row r="49" spans="1:20" x14ac:dyDescent="0.25">
      <c r="A49" s="113" t="s">
        <v>326</v>
      </c>
      <c r="B49" s="125" t="s">
        <v>60</v>
      </c>
      <c r="C49" s="126"/>
      <c r="D49" s="126"/>
      <c r="E49" s="126"/>
      <c r="F49" s="126"/>
      <c r="G49" s="126"/>
      <c r="H49" s="126"/>
      <c r="I49" s="127"/>
      <c r="J49" s="127"/>
      <c r="K49" s="127"/>
      <c r="L49" s="128">
        <v>3.1999999973777449E-3</v>
      </c>
      <c r="M49" s="129"/>
      <c r="N49" s="127"/>
      <c r="O49" s="130"/>
      <c r="P49" s="125"/>
      <c r="Q49" s="125"/>
      <c r="R49" s="128">
        <f t="shared" si="10"/>
        <v>3.1999999973777449E-3</v>
      </c>
      <c r="S49" s="130" t="str">
        <f t="shared" si="4"/>
        <v>№037 сбыт</v>
      </c>
    </row>
    <row r="50" spans="1:20" x14ac:dyDescent="0.25">
      <c r="A50" s="113"/>
      <c r="B50" s="25" t="s">
        <v>61</v>
      </c>
      <c r="I50" s="26"/>
      <c r="J50" s="26"/>
      <c r="K50" s="26"/>
      <c r="L50" s="123">
        <v>-290.58998468918583</v>
      </c>
      <c r="M50" s="28"/>
      <c r="N50" s="28"/>
      <c r="O50" s="29"/>
      <c r="P50" s="25"/>
      <c r="Q50" s="25"/>
      <c r="R50" s="41">
        <f t="shared" si="10"/>
        <v>-290.58998468918583</v>
      </c>
      <c r="S50" s="29" t="str">
        <f t="shared" si="4"/>
        <v>№038 сбыт</v>
      </c>
      <c r="T50" s="4"/>
    </row>
    <row r="51" spans="1:20" x14ac:dyDescent="0.25">
      <c r="A51" s="113" t="s">
        <v>313</v>
      </c>
      <c r="B51" s="125" t="s">
        <v>62</v>
      </c>
      <c r="C51" s="126"/>
      <c r="D51" s="126"/>
      <c r="E51" s="126"/>
      <c r="F51" s="126"/>
      <c r="G51" s="126"/>
      <c r="H51" s="126"/>
      <c r="I51" s="127"/>
      <c r="J51" s="127"/>
      <c r="K51" s="127"/>
      <c r="L51" s="128">
        <v>-582.58610000000476</v>
      </c>
      <c r="M51" s="129"/>
      <c r="N51" s="129"/>
      <c r="O51" s="130"/>
      <c r="P51" s="125"/>
      <c r="Q51" s="125"/>
      <c r="R51" s="128">
        <f t="shared" si="10"/>
        <v>-582.58610000000476</v>
      </c>
      <c r="S51" s="130" t="str">
        <f t="shared" si="4"/>
        <v>№039  сбыт</v>
      </c>
    </row>
    <row r="52" spans="1:20" x14ac:dyDescent="0.25">
      <c r="A52" s="113"/>
      <c r="B52" s="25" t="s">
        <v>63</v>
      </c>
      <c r="C52" s="27">
        <v>1372.34</v>
      </c>
      <c r="D52" s="27">
        <v>2550.5300000000002</v>
      </c>
      <c r="E52" s="27">
        <v>3922.88</v>
      </c>
      <c r="F52" s="27">
        <v>1372.34</v>
      </c>
      <c r="G52" s="27">
        <v>2550.5300000000002</v>
      </c>
      <c r="H52" s="27">
        <v>3922.88</v>
      </c>
      <c r="I52" s="26">
        <f t="shared" ref="I52:K53" si="19">F52-C52</f>
        <v>0</v>
      </c>
      <c r="J52" s="26">
        <f t="shared" si="19"/>
        <v>0</v>
      </c>
      <c r="K52" s="26">
        <f t="shared" si="19"/>
        <v>0</v>
      </c>
      <c r="L52" s="123">
        <v>-0.48820000000019664</v>
      </c>
      <c r="M52" s="28"/>
      <c r="N52" s="28">
        <f>I52*N$6</f>
        <v>0</v>
      </c>
      <c r="O52" s="29">
        <f>J52*O$6</f>
        <v>0</v>
      </c>
      <c r="P52" s="25">
        <f t="shared" si="5"/>
        <v>0</v>
      </c>
      <c r="Q52" s="25"/>
      <c r="R52" s="41">
        <f t="shared" si="10"/>
        <v>-0.48820000000019664</v>
      </c>
      <c r="S52" s="29" t="str">
        <f t="shared" si="4"/>
        <v>№040</v>
      </c>
    </row>
    <row r="53" spans="1:20" x14ac:dyDescent="0.25">
      <c r="A53" s="113"/>
      <c r="B53" s="8" t="s">
        <v>64</v>
      </c>
      <c r="C53" s="27">
        <v>6676.48</v>
      </c>
      <c r="D53" s="27">
        <v>3167.49</v>
      </c>
      <c r="E53" s="27">
        <v>9844.39</v>
      </c>
      <c r="F53" s="27">
        <v>6790.39</v>
      </c>
      <c r="G53" s="27">
        <v>3195.15</v>
      </c>
      <c r="H53" s="27">
        <v>9985.9699999999993</v>
      </c>
      <c r="I53" s="26">
        <f t="shared" si="19"/>
        <v>113.91000000000076</v>
      </c>
      <c r="J53" s="26">
        <f t="shared" si="19"/>
        <v>27.660000000000309</v>
      </c>
      <c r="K53" s="26">
        <f t="shared" si="19"/>
        <v>141.57999999999993</v>
      </c>
      <c r="L53" s="123">
        <v>-1803.4231999999947</v>
      </c>
      <c r="M53" s="28">
        <v>1763</v>
      </c>
      <c r="N53" s="30">
        <f>I53*N$6</f>
        <v>808.76100000000542</v>
      </c>
      <c r="O53" s="4">
        <f>J53*O$6</f>
        <v>78.001200000000864</v>
      </c>
      <c r="P53" s="8">
        <f t="shared" si="5"/>
        <v>886.76220000000626</v>
      </c>
      <c r="Q53" s="8"/>
      <c r="R53" s="39">
        <f t="shared" si="10"/>
        <v>-927.18540000000121</v>
      </c>
      <c r="S53" s="4" t="str">
        <f t="shared" si="4"/>
        <v xml:space="preserve">№041 </v>
      </c>
    </row>
    <row r="54" spans="1:20" x14ac:dyDescent="0.25">
      <c r="A54" s="113" t="s">
        <v>348</v>
      </c>
      <c r="B54" s="125" t="s">
        <v>65</v>
      </c>
      <c r="C54" s="126"/>
      <c r="D54" s="126"/>
      <c r="E54" s="126"/>
      <c r="F54" s="126"/>
      <c r="G54" s="126"/>
      <c r="H54" s="126"/>
      <c r="I54" s="127"/>
      <c r="J54" s="127"/>
      <c r="K54" s="127"/>
      <c r="L54" s="128">
        <v>3.0036000000067418</v>
      </c>
      <c r="M54" s="129"/>
      <c r="N54" s="129"/>
      <c r="O54" s="130">
        <f>J54*O$6</f>
        <v>0</v>
      </c>
      <c r="P54" s="125"/>
      <c r="Q54" s="125"/>
      <c r="R54" s="128">
        <f t="shared" si="10"/>
        <v>3.0036000000067418</v>
      </c>
      <c r="S54" s="130" t="str">
        <f t="shared" si="4"/>
        <v xml:space="preserve">№041а сбыт </v>
      </c>
    </row>
    <row r="55" spans="1:20" x14ac:dyDescent="0.25">
      <c r="A55" s="113"/>
      <c r="B55" s="8" t="s">
        <v>66</v>
      </c>
      <c r="C55" s="27">
        <v>7074.6</v>
      </c>
      <c r="D55" s="27">
        <v>2796.88</v>
      </c>
      <c r="E55" s="27">
        <v>9871.51</v>
      </c>
      <c r="F55" s="27">
        <v>7400.66</v>
      </c>
      <c r="G55" s="27">
        <v>2858.42</v>
      </c>
      <c r="H55" s="27">
        <v>10259.120000000001</v>
      </c>
      <c r="I55" s="26">
        <f t="shared" ref="I55:K58" si="20">F55-C55</f>
        <v>326.05999999999949</v>
      </c>
      <c r="J55" s="26">
        <f t="shared" si="20"/>
        <v>61.539999999999964</v>
      </c>
      <c r="K55" s="26">
        <f t="shared" si="20"/>
        <v>387.61000000000058</v>
      </c>
      <c r="L55" s="123">
        <v>-2214.4692000000014</v>
      </c>
      <c r="M55" s="28">
        <v>2093.34</v>
      </c>
      <c r="N55" s="30">
        <f>I55*N$6</f>
        <v>2315.0259999999962</v>
      </c>
      <c r="O55" s="4">
        <f>J55*O$6</f>
        <v>173.54279999999989</v>
      </c>
      <c r="P55" s="8">
        <f t="shared" si="5"/>
        <v>2488.5687999999959</v>
      </c>
      <c r="Q55" s="8"/>
      <c r="R55" s="39">
        <f t="shared" si="10"/>
        <v>-2609.6979999999967</v>
      </c>
      <c r="S55" s="4" t="str">
        <f t="shared" si="4"/>
        <v xml:space="preserve">№042 </v>
      </c>
    </row>
    <row r="56" spans="1:20" x14ac:dyDescent="0.25">
      <c r="A56" s="113"/>
      <c r="B56" s="25" t="s">
        <v>67</v>
      </c>
      <c r="C56" s="27">
        <v>6986.86</v>
      </c>
      <c r="D56" s="27">
        <v>2689.05</v>
      </c>
      <c r="E56" s="27">
        <v>9675.92</v>
      </c>
      <c r="F56" s="27">
        <v>7005.43</v>
      </c>
      <c r="G56" s="27">
        <v>2698.65</v>
      </c>
      <c r="H56" s="27">
        <v>9704.09</v>
      </c>
      <c r="I56" s="26">
        <f t="shared" si="20"/>
        <v>18.570000000000618</v>
      </c>
      <c r="J56" s="26">
        <f t="shared" si="20"/>
        <v>9.5999999999999091</v>
      </c>
      <c r="K56" s="26">
        <f t="shared" si="20"/>
        <v>28.170000000000073</v>
      </c>
      <c r="L56" s="123">
        <v>-124.63139999999879</v>
      </c>
      <c r="M56" s="28"/>
      <c r="N56" s="28">
        <f>I56*N$6</f>
        <v>131.84700000000439</v>
      </c>
      <c r="O56" s="29">
        <f>J56*O$6</f>
        <v>27.071999999999743</v>
      </c>
      <c r="P56" s="25">
        <f t="shared" si="5"/>
        <v>158.91900000000413</v>
      </c>
      <c r="Q56" s="25"/>
      <c r="R56" s="41">
        <f t="shared" ref="R56:R74" si="21">L56-P56+M56+Q56</f>
        <v>-283.55040000000292</v>
      </c>
      <c r="S56" s="29" t="str">
        <f t="shared" si="4"/>
        <v xml:space="preserve">№043\1 </v>
      </c>
    </row>
    <row r="57" spans="1:20" x14ac:dyDescent="0.25">
      <c r="A57" s="113"/>
      <c r="B57" s="8" t="s">
        <v>68</v>
      </c>
      <c r="C57" s="27">
        <v>24333.47</v>
      </c>
      <c r="D57" s="27">
        <v>11222.08</v>
      </c>
      <c r="E57" s="27">
        <v>35555.550000000003</v>
      </c>
      <c r="F57" s="27">
        <v>24352.41</v>
      </c>
      <c r="G57" s="27">
        <v>11231.57</v>
      </c>
      <c r="H57" s="27">
        <v>35583.99</v>
      </c>
      <c r="I57" s="26">
        <f t="shared" si="20"/>
        <v>18.93999999999869</v>
      </c>
      <c r="J57" s="26">
        <f t="shared" si="20"/>
        <v>9.4899999999997817</v>
      </c>
      <c r="K57" s="26">
        <f t="shared" si="20"/>
        <v>28.439999999995052</v>
      </c>
      <c r="L57" s="123">
        <v>-623.09140000000627</v>
      </c>
      <c r="M57" s="28"/>
      <c r="N57" s="26">
        <f>I57*N$6</f>
        <v>134.4739999999907</v>
      </c>
      <c r="O57" s="4">
        <f>J57*O$6</f>
        <v>26.761799999999383</v>
      </c>
      <c r="P57" s="8">
        <f t="shared" si="5"/>
        <v>161.23579999999009</v>
      </c>
      <c r="Q57" s="8"/>
      <c r="R57" s="39">
        <f t="shared" si="21"/>
        <v>-784.32719999999631</v>
      </c>
      <c r="S57" s="4" t="str">
        <f t="shared" si="4"/>
        <v xml:space="preserve">№043\2 </v>
      </c>
    </row>
    <row r="58" spans="1:20" x14ac:dyDescent="0.25">
      <c r="A58" s="113"/>
      <c r="B58" s="25" t="s">
        <v>69</v>
      </c>
      <c r="C58" s="27">
        <v>7348.36</v>
      </c>
      <c r="D58" s="27">
        <v>3326.14</v>
      </c>
      <c r="E58" s="27">
        <v>10674.51</v>
      </c>
      <c r="F58" s="27">
        <v>7660.71</v>
      </c>
      <c r="G58" s="27">
        <v>3430.51</v>
      </c>
      <c r="H58" s="27">
        <v>11091.23</v>
      </c>
      <c r="I58" s="26">
        <f t="shared" si="20"/>
        <v>312.35000000000036</v>
      </c>
      <c r="J58" s="26">
        <f t="shared" si="20"/>
        <v>104.37000000000035</v>
      </c>
      <c r="K58" s="26">
        <f t="shared" si="20"/>
        <v>416.71999999999935</v>
      </c>
      <c r="L58" s="123">
        <v>-7234.4809999999979</v>
      </c>
      <c r="M58" s="28"/>
      <c r="N58" s="28">
        <f>I58*N$6</f>
        <v>2217.6850000000027</v>
      </c>
      <c r="O58" s="29">
        <f>J58*O$6</f>
        <v>294.32340000000096</v>
      </c>
      <c r="P58" s="25">
        <f t="shared" si="5"/>
        <v>2512.0084000000038</v>
      </c>
      <c r="Q58" s="25"/>
      <c r="R58" s="41">
        <f t="shared" si="21"/>
        <v>-9746.4894000000022</v>
      </c>
      <c r="S58" s="29" t="str">
        <f t="shared" si="4"/>
        <v xml:space="preserve">№044 </v>
      </c>
    </row>
    <row r="59" spans="1:20" x14ac:dyDescent="0.25">
      <c r="A59" s="113"/>
      <c r="B59" s="8" t="s">
        <v>70</v>
      </c>
      <c r="I59" s="26"/>
      <c r="J59" s="26"/>
      <c r="K59" s="26"/>
      <c r="L59" s="123">
        <v>0</v>
      </c>
      <c r="M59" s="28"/>
      <c r="N59" s="30"/>
      <c r="O59" s="4"/>
      <c r="P59" s="8"/>
      <c r="Q59" s="8"/>
      <c r="R59" s="39">
        <f t="shared" si="21"/>
        <v>0</v>
      </c>
      <c r="S59" s="4" t="str">
        <f t="shared" si="4"/>
        <v>№045 не установлен</v>
      </c>
    </row>
    <row r="60" spans="1:20" x14ac:dyDescent="0.25">
      <c r="A60" s="113"/>
      <c r="B60" s="25" t="s">
        <v>71</v>
      </c>
      <c r="C60" s="27">
        <v>10067.870000000001</v>
      </c>
      <c r="D60" s="27">
        <v>6061.23</v>
      </c>
      <c r="E60" s="27">
        <v>16129.1</v>
      </c>
      <c r="F60" s="27">
        <v>10343.73</v>
      </c>
      <c r="G60" s="27">
        <v>6189.43</v>
      </c>
      <c r="H60" s="27">
        <v>16533.169999999998</v>
      </c>
      <c r="I60" s="26">
        <f>F60-C60</f>
        <v>275.85999999999876</v>
      </c>
      <c r="J60" s="26">
        <f>G60-D60</f>
        <v>128.20000000000073</v>
      </c>
      <c r="K60" s="26">
        <f>H60-E60</f>
        <v>404.06999999999789</v>
      </c>
      <c r="L60" s="123">
        <v>-14356.526200000004</v>
      </c>
      <c r="M60" s="28"/>
      <c r="N60" s="28">
        <f t="shared" ref="N60:O63" si="22">I60*N$6</f>
        <v>1958.6059999999911</v>
      </c>
      <c r="O60" s="29">
        <f t="shared" si="22"/>
        <v>361.52400000000205</v>
      </c>
      <c r="P60" s="25">
        <f t="shared" si="5"/>
        <v>2320.1299999999933</v>
      </c>
      <c r="Q60" s="25"/>
      <c r="R60" s="41">
        <f t="shared" si="21"/>
        <v>-16676.656199999998</v>
      </c>
      <c r="S60" s="29" t="str">
        <f t="shared" si="4"/>
        <v xml:space="preserve">№046 </v>
      </c>
    </row>
    <row r="61" spans="1:20" x14ac:dyDescent="0.25">
      <c r="A61" s="113" t="s">
        <v>347</v>
      </c>
      <c r="B61" s="125" t="s">
        <v>412</v>
      </c>
      <c r="C61" s="126"/>
      <c r="D61" s="126"/>
      <c r="E61" s="126"/>
      <c r="F61" s="126"/>
      <c r="G61" s="126"/>
      <c r="H61" s="126"/>
      <c r="I61" s="127"/>
      <c r="J61" s="127"/>
      <c r="K61" s="127"/>
      <c r="L61" s="128">
        <v>-1536.4354999999971</v>
      </c>
      <c r="M61" s="129"/>
      <c r="N61" s="129">
        <f t="shared" si="22"/>
        <v>0</v>
      </c>
      <c r="O61" s="130">
        <f t="shared" si="22"/>
        <v>0</v>
      </c>
      <c r="P61" s="125">
        <f t="shared" si="5"/>
        <v>0</v>
      </c>
      <c r="Q61" s="125"/>
      <c r="R61" s="128">
        <f t="shared" si="21"/>
        <v>-1536.4354999999971</v>
      </c>
      <c r="S61" s="130" t="str">
        <f t="shared" si="4"/>
        <v>№046а сбыт</v>
      </c>
    </row>
    <row r="62" spans="1:20" x14ac:dyDescent="0.25">
      <c r="A62" s="113"/>
      <c r="B62" s="25" t="s">
        <v>73</v>
      </c>
      <c r="C62" s="27">
        <v>314.79000000000002</v>
      </c>
      <c r="D62" s="27">
        <v>144.71</v>
      </c>
      <c r="E62" s="27">
        <v>459.51</v>
      </c>
      <c r="F62" s="27">
        <v>314.79000000000002</v>
      </c>
      <c r="G62" s="27">
        <v>144.71</v>
      </c>
      <c r="H62" s="27">
        <v>459.51</v>
      </c>
      <c r="I62" s="26">
        <f t="shared" ref="I62:K63" si="23">F62-C62</f>
        <v>0</v>
      </c>
      <c r="J62" s="26">
        <f t="shared" si="23"/>
        <v>0</v>
      </c>
      <c r="K62" s="26">
        <f t="shared" si="23"/>
        <v>0</v>
      </c>
      <c r="L62" s="123">
        <v>-2071.6653000000001</v>
      </c>
      <c r="M62" s="28"/>
      <c r="N62" s="28">
        <f t="shared" si="22"/>
        <v>0</v>
      </c>
      <c r="O62" s="29">
        <f t="shared" si="22"/>
        <v>0</v>
      </c>
      <c r="P62" s="25">
        <f t="shared" si="5"/>
        <v>0</v>
      </c>
      <c r="Q62" s="25"/>
      <c r="R62" s="41">
        <f t="shared" si="21"/>
        <v>-2071.6653000000001</v>
      </c>
      <c r="S62" s="29" t="str">
        <f t="shared" si="4"/>
        <v xml:space="preserve">№047 </v>
      </c>
    </row>
    <row r="63" spans="1:20" x14ac:dyDescent="0.25">
      <c r="A63" s="114" t="s">
        <v>416</v>
      </c>
      <c r="B63" s="125" t="s">
        <v>74</v>
      </c>
      <c r="C63" s="131">
        <v>17174.349999999999</v>
      </c>
      <c r="D63" s="131">
        <v>5113.7299999999996</v>
      </c>
      <c r="E63" s="131">
        <v>22288.36</v>
      </c>
      <c r="F63" s="131">
        <v>17174.349999999999</v>
      </c>
      <c r="G63" s="131">
        <v>5113.7299999999996</v>
      </c>
      <c r="H63" s="131">
        <v>22288.36</v>
      </c>
      <c r="I63" s="127">
        <f t="shared" si="23"/>
        <v>0</v>
      </c>
      <c r="J63" s="127">
        <f t="shared" si="23"/>
        <v>0</v>
      </c>
      <c r="K63" s="127">
        <f t="shared" si="23"/>
        <v>0</v>
      </c>
      <c r="L63" s="128">
        <v>256.23570000001109</v>
      </c>
      <c r="M63" s="129"/>
      <c r="N63" s="129">
        <f t="shared" si="22"/>
        <v>0</v>
      </c>
      <c r="O63" s="130">
        <f t="shared" si="22"/>
        <v>0</v>
      </c>
      <c r="P63" s="125">
        <f>SUM(N63:O63)</f>
        <v>0</v>
      </c>
      <c r="Q63" s="125"/>
      <c r="R63" s="128">
        <f t="shared" si="21"/>
        <v>256.23570000001109</v>
      </c>
      <c r="S63" s="130" t="str">
        <f t="shared" si="4"/>
        <v xml:space="preserve">№048 </v>
      </c>
    </row>
    <row r="64" spans="1:20" x14ac:dyDescent="0.25">
      <c r="A64" s="116" t="s">
        <v>308</v>
      </c>
      <c r="B64" s="125" t="s">
        <v>75</v>
      </c>
      <c r="C64" s="126"/>
      <c r="D64" s="126"/>
      <c r="E64" s="126"/>
      <c r="F64" s="126"/>
      <c r="G64" s="126"/>
      <c r="H64" s="126"/>
      <c r="I64" s="127"/>
      <c r="J64" s="127"/>
      <c r="K64" s="127"/>
      <c r="L64" s="128">
        <v>86.016200000001845</v>
      </c>
      <c r="M64" s="129"/>
      <c r="N64" s="129"/>
      <c r="O64" s="130">
        <f t="shared" ref="O64:O76" si="24">J64*O$6</f>
        <v>0</v>
      </c>
      <c r="P64" s="125">
        <f t="shared" si="5"/>
        <v>0</v>
      </c>
      <c r="Q64" s="125"/>
      <c r="R64" s="128">
        <f t="shared" si="21"/>
        <v>86.016200000001845</v>
      </c>
      <c r="S64" s="130" t="str">
        <f t="shared" si="4"/>
        <v>№049 сбыт</v>
      </c>
    </row>
    <row r="65" spans="1:20" x14ac:dyDescent="0.25">
      <c r="A65" s="113"/>
      <c r="B65" s="8" t="s">
        <v>76</v>
      </c>
      <c r="C65" s="27">
        <v>14873.81</v>
      </c>
      <c r="D65" s="27">
        <v>6078.18</v>
      </c>
      <c r="E65" s="27">
        <v>20952</v>
      </c>
      <c r="F65" s="27">
        <v>15120.69</v>
      </c>
      <c r="G65" s="27">
        <v>6195.56</v>
      </c>
      <c r="H65" s="27">
        <v>21316.26</v>
      </c>
      <c r="I65" s="26">
        <f>F65-C65</f>
        <v>246.88000000000102</v>
      </c>
      <c r="J65" s="26">
        <f>G65-D65</f>
        <v>117.38000000000011</v>
      </c>
      <c r="K65" s="26">
        <f>H65-E65</f>
        <v>364.2599999999984</v>
      </c>
      <c r="L65" s="123">
        <v>-1319.7988999999934</v>
      </c>
      <c r="M65" s="28"/>
      <c r="N65" s="26">
        <f>I65*N$6</f>
        <v>1752.8480000000072</v>
      </c>
      <c r="O65" s="4">
        <f t="shared" si="24"/>
        <v>331.01160000000027</v>
      </c>
      <c r="P65" s="8">
        <f t="shared" si="5"/>
        <v>2083.8596000000075</v>
      </c>
      <c r="Q65" s="8"/>
      <c r="R65" s="39">
        <f t="shared" si="21"/>
        <v>-3403.6585000000009</v>
      </c>
      <c r="S65" s="4" t="str">
        <f t="shared" si="4"/>
        <v xml:space="preserve">№050 </v>
      </c>
    </row>
    <row r="66" spans="1:20" x14ac:dyDescent="0.25">
      <c r="A66" s="113"/>
      <c r="B66" s="25" t="s">
        <v>77</v>
      </c>
      <c r="I66" s="26"/>
      <c r="J66" s="26"/>
      <c r="K66" s="26"/>
      <c r="L66" s="123">
        <v>0.13799999999991996</v>
      </c>
      <c r="M66" s="28"/>
      <c r="N66" s="28"/>
      <c r="O66" s="29">
        <f t="shared" si="24"/>
        <v>0</v>
      </c>
      <c r="P66" s="25">
        <f t="shared" si="5"/>
        <v>0</v>
      </c>
      <c r="Q66" s="25"/>
      <c r="R66" s="41">
        <f t="shared" si="21"/>
        <v>0.13799999999991996</v>
      </c>
      <c r="S66" s="29" t="str">
        <f t="shared" si="4"/>
        <v xml:space="preserve">№051 </v>
      </c>
    </row>
    <row r="67" spans="1:20" x14ac:dyDescent="0.25">
      <c r="A67" s="113"/>
      <c r="B67" s="8" t="s">
        <v>78</v>
      </c>
      <c r="C67" s="27">
        <v>7639.32</v>
      </c>
      <c r="D67" s="27">
        <v>2982.05</v>
      </c>
      <c r="E67" s="27">
        <v>10621.38</v>
      </c>
      <c r="F67" s="27">
        <v>7639.32</v>
      </c>
      <c r="G67" s="27">
        <v>2982.05</v>
      </c>
      <c r="H67" s="27">
        <v>10621.38</v>
      </c>
      <c r="I67" s="26">
        <f t="shared" ref="I67:K70" si="25">F67-C67</f>
        <v>0</v>
      </c>
      <c r="J67" s="26">
        <f t="shared" si="25"/>
        <v>0</v>
      </c>
      <c r="K67" s="26">
        <f t="shared" si="25"/>
        <v>0</v>
      </c>
      <c r="L67" s="123">
        <v>-1354.9193999999979</v>
      </c>
      <c r="M67" s="28"/>
      <c r="N67" s="30">
        <f t="shared" ref="N67:N76" si="26">I67*N$6</f>
        <v>0</v>
      </c>
      <c r="O67" s="4">
        <f t="shared" si="24"/>
        <v>0</v>
      </c>
      <c r="P67" s="8">
        <f t="shared" si="5"/>
        <v>0</v>
      </c>
      <c r="Q67" s="8"/>
      <c r="R67" s="39">
        <f t="shared" si="21"/>
        <v>-1354.9193999999979</v>
      </c>
      <c r="S67" s="4" t="str">
        <f t="shared" si="4"/>
        <v xml:space="preserve">№052 </v>
      </c>
    </row>
    <row r="68" spans="1:20" x14ac:dyDescent="0.25">
      <c r="A68" s="113"/>
      <c r="B68" s="25" t="s">
        <v>79</v>
      </c>
      <c r="C68" s="27">
        <v>10201.32</v>
      </c>
      <c r="D68" s="27">
        <v>2749.44</v>
      </c>
      <c r="E68" s="27">
        <v>12950.8</v>
      </c>
      <c r="F68" s="27">
        <v>10367.76</v>
      </c>
      <c r="G68" s="27">
        <v>2781.7</v>
      </c>
      <c r="H68" s="27">
        <v>13149.5</v>
      </c>
      <c r="I68" s="26">
        <f t="shared" si="25"/>
        <v>166.44000000000051</v>
      </c>
      <c r="J68" s="26">
        <f t="shared" si="25"/>
        <v>32.259999999999764</v>
      </c>
      <c r="K68" s="26">
        <f t="shared" si="25"/>
        <v>198.70000000000073</v>
      </c>
      <c r="L68" s="123">
        <v>-3934.2773999999999</v>
      </c>
      <c r="M68" s="28"/>
      <c r="N68" s="28">
        <f t="shared" si="26"/>
        <v>1181.7240000000036</v>
      </c>
      <c r="O68" s="29">
        <f t="shared" si="24"/>
        <v>90.973199999999323</v>
      </c>
      <c r="P68" s="25">
        <f t="shared" si="5"/>
        <v>1272.6972000000028</v>
      </c>
      <c r="Q68" s="25"/>
      <c r="R68" s="41">
        <f t="shared" si="21"/>
        <v>-5206.9746000000032</v>
      </c>
      <c r="S68" s="29" t="str">
        <f t="shared" si="4"/>
        <v xml:space="preserve">№052а </v>
      </c>
    </row>
    <row r="69" spans="1:20" x14ac:dyDescent="0.25">
      <c r="A69" s="113"/>
      <c r="B69" s="8" t="s">
        <v>80</v>
      </c>
      <c r="C69" s="27">
        <v>5415.05</v>
      </c>
      <c r="D69" s="27">
        <v>2648.82</v>
      </c>
      <c r="E69" s="27">
        <v>8063.88</v>
      </c>
      <c r="F69" s="27">
        <v>5776.8</v>
      </c>
      <c r="G69" s="27">
        <v>2800.16</v>
      </c>
      <c r="H69" s="27">
        <v>8576.9699999999993</v>
      </c>
      <c r="I69" s="26">
        <f t="shared" si="25"/>
        <v>361.75</v>
      </c>
      <c r="J69" s="26">
        <f t="shared" si="25"/>
        <v>151.33999999999969</v>
      </c>
      <c r="K69" s="26">
        <f t="shared" si="25"/>
        <v>513.08999999999924</v>
      </c>
      <c r="L69" s="123">
        <v>-9427.9130999999979</v>
      </c>
      <c r="M69" s="28">
        <v>10000</v>
      </c>
      <c r="N69" s="30">
        <f t="shared" si="26"/>
        <v>2568.4249999999997</v>
      </c>
      <c r="O69" s="4">
        <f t="shared" si="24"/>
        <v>426.77879999999908</v>
      </c>
      <c r="P69" s="8">
        <f t="shared" si="5"/>
        <v>2995.2037999999989</v>
      </c>
      <c r="Q69" s="8"/>
      <c r="R69" s="39">
        <f t="shared" si="21"/>
        <v>-2423.1168999999973</v>
      </c>
      <c r="S69" s="4" t="str">
        <f t="shared" si="4"/>
        <v xml:space="preserve">№053 </v>
      </c>
    </row>
    <row r="70" spans="1:20" x14ac:dyDescent="0.25">
      <c r="A70" s="113"/>
      <c r="B70" s="25" t="s">
        <v>81</v>
      </c>
      <c r="C70" s="27">
        <v>1993.9</v>
      </c>
      <c r="D70" s="27">
        <v>956.46</v>
      </c>
      <c r="E70" s="27">
        <v>2950.36</v>
      </c>
      <c r="F70" s="27">
        <v>2019.47</v>
      </c>
      <c r="G70" s="27">
        <v>963.6</v>
      </c>
      <c r="H70" s="27">
        <v>2983.08</v>
      </c>
      <c r="I70" s="26">
        <f t="shared" si="25"/>
        <v>25.569999999999936</v>
      </c>
      <c r="J70" s="26">
        <f t="shared" si="25"/>
        <v>7.1399999999999864</v>
      </c>
      <c r="K70" s="26">
        <f t="shared" si="25"/>
        <v>32.7199999999998</v>
      </c>
      <c r="L70" s="123">
        <v>-3153.9639999999999</v>
      </c>
      <c r="M70" s="28"/>
      <c r="N70" s="28">
        <f t="shared" si="26"/>
        <v>181.54699999999954</v>
      </c>
      <c r="O70" s="29">
        <f t="shared" si="24"/>
        <v>20.134799999999959</v>
      </c>
      <c r="P70" s="25">
        <f t="shared" si="5"/>
        <v>201.6817999999995</v>
      </c>
      <c r="Q70" s="25"/>
      <c r="R70" s="41">
        <f t="shared" si="21"/>
        <v>-3355.6457999999993</v>
      </c>
      <c r="S70" s="29" t="str">
        <f t="shared" si="4"/>
        <v xml:space="preserve">№054 </v>
      </c>
    </row>
    <row r="71" spans="1:20" x14ac:dyDescent="0.25">
      <c r="A71" s="113" t="s">
        <v>356</v>
      </c>
      <c r="B71" s="125" t="s">
        <v>82</v>
      </c>
      <c r="C71" s="126"/>
      <c r="D71" s="126"/>
      <c r="E71" s="126"/>
      <c r="F71" s="126"/>
      <c r="G71" s="126"/>
      <c r="H71" s="126"/>
      <c r="I71" s="127"/>
      <c r="J71" s="127"/>
      <c r="K71" s="127"/>
      <c r="L71" s="128">
        <v>3.7921000000046661</v>
      </c>
      <c r="M71" s="129"/>
      <c r="N71" s="129">
        <f t="shared" si="26"/>
        <v>0</v>
      </c>
      <c r="O71" s="130">
        <f t="shared" si="24"/>
        <v>0</v>
      </c>
      <c r="P71" s="125">
        <f t="shared" si="5"/>
        <v>0</v>
      </c>
      <c r="Q71" s="125"/>
      <c r="R71" s="128">
        <f t="shared" si="21"/>
        <v>3.7921000000046661</v>
      </c>
      <c r="S71" s="130" t="str">
        <f t="shared" si="4"/>
        <v>№055 сбыт</v>
      </c>
    </row>
    <row r="72" spans="1:20" x14ac:dyDescent="0.25">
      <c r="A72" s="113"/>
      <c r="B72" s="25" t="s">
        <v>83</v>
      </c>
      <c r="C72" s="27">
        <v>8720.8799999999992</v>
      </c>
      <c r="D72" s="27">
        <v>3869.71</v>
      </c>
      <c r="E72" s="27">
        <v>12590.59</v>
      </c>
      <c r="F72" s="27">
        <v>9124.8700000000008</v>
      </c>
      <c r="G72" s="27">
        <v>4022.93</v>
      </c>
      <c r="H72" s="27">
        <v>13147.81</v>
      </c>
      <c r="I72" s="26">
        <f t="shared" ref="I72:K73" si="27">F72-C72</f>
        <v>403.9900000000016</v>
      </c>
      <c r="J72" s="26">
        <f t="shared" si="27"/>
        <v>153.2199999999998</v>
      </c>
      <c r="K72" s="26">
        <f t="shared" si="27"/>
        <v>557.21999999999935</v>
      </c>
      <c r="L72" s="123">
        <v>78.116700000006063</v>
      </c>
      <c r="M72" s="28"/>
      <c r="N72" s="28">
        <f t="shared" si="26"/>
        <v>2868.3290000000111</v>
      </c>
      <c r="O72" s="29">
        <f t="shared" si="24"/>
        <v>432.08039999999943</v>
      </c>
      <c r="P72" s="25">
        <f t="shared" si="5"/>
        <v>3300.4094000000105</v>
      </c>
      <c r="Q72" s="25"/>
      <c r="R72" s="41">
        <f t="shared" si="21"/>
        <v>-3222.2927000000045</v>
      </c>
      <c r="S72" s="29" t="str">
        <f t="shared" si="4"/>
        <v xml:space="preserve">№056 </v>
      </c>
    </row>
    <row r="73" spans="1:20" x14ac:dyDescent="0.25">
      <c r="A73" s="113"/>
      <c r="B73" s="8" t="s">
        <v>84</v>
      </c>
      <c r="C73" s="27">
        <v>4308.3900000000003</v>
      </c>
      <c r="D73" s="27">
        <v>4546.58</v>
      </c>
      <c r="E73" s="27">
        <v>8854.98</v>
      </c>
      <c r="F73" s="27">
        <v>4430.92</v>
      </c>
      <c r="G73" s="27">
        <v>4847.16</v>
      </c>
      <c r="H73" s="27">
        <v>9278.1</v>
      </c>
      <c r="I73" s="26">
        <f t="shared" si="27"/>
        <v>122.52999999999975</v>
      </c>
      <c r="J73" s="26">
        <f t="shared" si="27"/>
        <v>300.57999999999993</v>
      </c>
      <c r="K73" s="26">
        <f t="shared" si="27"/>
        <v>423.1200000000008</v>
      </c>
      <c r="L73" s="123">
        <v>-2567.3066500000014</v>
      </c>
      <c r="M73" s="28"/>
      <c r="N73" s="26">
        <f t="shared" si="26"/>
        <v>869.96299999999815</v>
      </c>
      <c r="O73" s="4">
        <f t="shared" si="24"/>
        <v>847.63559999999973</v>
      </c>
      <c r="P73" s="8">
        <f t="shared" si="5"/>
        <v>1717.598599999998</v>
      </c>
      <c r="Q73" s="8"/>
      <c r="R73" s="39">
        <f t="shared" si="21"/>
        <v>-4284.9052499999998</v>
      </c>
      <c r="S73" s="4" t="str">
        <f t="shared" si="4"/>
        <v xml:space="preserve">№057 </v>
      </c>
    </row>
    <row r="74" spans="1:20" x14ac:dyDescent="0.25">
      <c r="A74" s="116" t="s">
        <v>361</v>
      </c>
      <c r="B74" s="125" t="s">
        <v>85</v>
      </c>
      <c r="C74" s="131"/>
      <c r="D74" s="131"/>
      <c r="E74" s="131"/>
      <c r="F74" s="131">
        <v>13466.23</v>
      </c>
      <c r="G74" s="131">
        <v>4345.17</v>
      </c>
      <c r="H74" s="131">
        <v>17811.41</v>
      </c>
      <c r="I74" s="127"/>
      <c r="J74" s="127"/>
      <c r="K74" s="127"/>
      <c r="L74" s="128">
        <v>-5.1406999999966274</v>
      </c>
      <c r="M74" s="129"/>
      <c r="N74" s="129">
        <f t="shared" si="26"/>
        <v>0</v>
      </c>
      <c r="O74" s="130">
        <f t="shared" si="24"/>
        <v>0</v>
      </c>
      <c r="P74" s="125">
        <f t="shared" si="5"/>
        <v>0</v>
      </c>
      <c r="Q74" s="125"/>
      <c r="R74" s="128">
        <f t="shared" si="21"/>
        <v>-5.1406999999966274</v>
      </c>
      <c r="S74" s="130" t="str">
        <f t="shared" ref="S74:S137" si="28">B74</f>
        <v>№058 СБЫТ</v>
      </c>
    </row>
    <row r="75" spans="1:20" x14ac:dyDescent="0.25">
      <c r="A75" s="113" t="s">
        <v>314</v>
      </c>
      <c r="B75" s="125" t="s">
        <v>410</v>
      </c>
      <c r="C75" s="126"/>
      <c r="D75" s="126"/>
      <c r="E75" s="126"/>
      <c r="F75" s="126"/>
      <c r="G75" s="126"/>
      <c r="H75" s="126"/>
      <c r="I75" s="127"/>
      <c r="J75" s="127"/>
      <c r="K75" s="127"/>
      <c r="L75" s="128">
        <v>2429.5206999999987</v>
      </c>
      <c r="M75" s="129"/>
      <c r="N75" s="129">
        <f t="shared" si="26"/>
        <v>0</v>
      </c>
      <c r="O75" s="130">
        <f t="shared" si="24"/>
        <v>0</v>
      </c>
      <c r="P75" s="125">
        <f t="shared" si="5"/>
        <v>0</v>
      </c>
      <c r="Q75" s="125"/>
      <c r="R75" s="128">
        <f>L75-P75+M75</f>
        <v>2429.5206999999987</v>
      </c>
      <c r="S75" s="130" t="str">
        <f t="shared" si="28"/>
        <v>№059 сбыт</v>
      </c>
    </row>
    <row r="76" spans="1:20" x14ac:dyDescent="0.25">
      <c r="A76" s="113" t="s">
        <v>386</v>
      </c>
      <c r="B76" s="125" t="s">
        <v>411</v>
      </c>
      <c r="C76" s="131">
        <v>5853.97</v>
      </c>
      <c r="D76" s="131">
        <v>2144.02</v>
      </c>
      <c r="E76" s="131">
        <v>7998.01</v>
      </c>
      <c r="F76" s="131">
        <v>5853.97</v>
      </c>
      <c r="G76" s="131">
        <v>2144.02</v>
      </c>
      <c r="H76" s="131">
        <v>7998.01</v>
      </c>
      <c r="I76" s="127">
        <f>F76-C76</f>
        <v>0</v>
      </c>
      <c r="J76" s="127">
        <f>G76-D76</f>
        <v>0</v>
      </c>
      <c r="K76" s="127">
        <f>H76-E76</f>
        <v>0</v>
      </c>
      <c r="L76" s="128">
        <v>84.340199999997594</v>
      </c>
      <c r="M76" s="129"/>
      <c r="N76" s="129">
        <f t="shared" si="26"/>
        <v>0</v>
      </c>
      <c r="O76" s="130">
        <f t="shared" si="24"/>
        <v>0</v>
      </c>
      <c r="P76" s="125">
        <f t="shared" ref="P76:P138" si="29">SUM(N76:O76)</f>
        <v>0</v>
      </c>
      <c r="Q76" s="125"/>
      <c r="R76" s="128">
        <f>L76-P76+M76</f>
        <v>84.340199999997594</v>
      </c>
      <c r="S76" s="130" t="str">
        <f t="shared" si="28"/>
        <v>№060 сбыт</v>
      </c>
    </row>
    <row r="77" spans="1:20" x14ac:dyDescent="0.25">
      <c r="A77" s="113"/>
      <c r="B77" s="8" t="s">
        <v>88</v>
      </c>
      <c r="I77" s="26"/>
      <c r="J77" s="26"/>
      <c r="K77" s="26"/>
      <c r="L77" s="123">
        <v>-9177.9300000000021</v>
      </c>
      <c r="M77" s="28"/>
      <c r="N77" s="30"/>
      <c r="O77" s="4"/>
      <c r="P77" s="8"/>
      <c r="Q77" s="8"/>
      <c r="R77" s="39">
        <f t="shared" ref="R77:R140" si="30">L77-P77+M77+Q77</f>
        <v>-9177.9300000000021</v>
      </c>
      <c r="S77" s="4" t="str">
        <f t="shared" si="28"/>
        <v xml:space="preserve">№061 </v>
      </c>
    </row>
    <row r="78" spans="1:20" x14ac:dyDescent="0.25">
      <c r="A78" s="133" t="s">
        <v>316</v>
      </c>
      <c r="B78" s="125" t="s">
        <v>409</v>
      </c>
      <c r="C78" s="126"/>
      <c r="D78" s="126"/>
      <c r="E78" s="126"/>
      <c r="F78" s="126"/>
      <c r="G78" s="126"/>
      <c r="H78" s="126"/>
      <c r="I78" s="127"/>
      <c r="J78" s="127"/>
      <c r="K78" s="127"/>
      <c r="L78" s="128">
        <v>-2.2999999946478056E-3</v>
      </c>
      <c r="M78" s="129"/>
      <c r="N78" s="129"/>
      <c r="O78" s="130"/>
      <c r="P78" s="125"/>
      <c r="Q78" s="125"/>
      <c r="R78" s="128">
        <f t="shared" si="30"/>
        <v>-2.2999999946478056E-3</v>
      </c>
      <c r="S78" s="130" t="str">
        <f t="shared" si="28"/>
        <v>№062 сбыт</v>
      </c>
    </row>
    <row r="79" spans="1:20" x14ac:dyDescent="0.25">
      <c r="A79" s="133" t="s">
        <v>364</v>
      </c>
      <c r="B79" s="125" t="s">
        <v>90</v>
      </c>
      <c r="C79" s="126"/>
      <c r="D79" s="126"/>
      <c r="E79" s="126"/>
      <c r="F79" s="126"/>
      <c r="G79" s="126"/>
      <c r="H79" s="126"/>
      <c r="I79" s="127"/>
      <c r="J79" s="127"/>
      <c r="K79" s="127"/>
      <c r="L79" s="128">
        <v>4.9999999964711606E-3</v>
      </c>
      <c r="M79" s="129"/>
      <c r="N79" s="129"/>
      <c r="O79" s="130"/>
      <c r="P79" s="125"/>
      <c r="Q79" s="125"/>
      <c r="R79" s="128">
        <f t="shared" si="30"/>
        <v>4.9999999964711606E-3</v>
      </c>
      <c r="S79" s="130" t="str">
        <f t="shared" si="28"/>
        <v>№062а сбыт</v>
      </c>
    </row>
    <row r="80" spans="1:20" x14ac:dyDescent="0.25">
      <c r="A80" s="133" t="s">
        <v>344</v>
      </c>
      <c r="B80" s="125" t="s">
        <v>91</v>
      </c>
      <c r="C80" s="126"/>
      <c r="D80" s="126"/>
      <c r="E80" s="126"/>
      <c r="F80" s="126"/>
      <c r="G80" s="126"/>
      <c r="H80" s="126"/>
      <c r="I80" s="127"/>
      <c r="J80" s="127"/>
      <c r="K80" s="127"/>
      <c r="L80" s="128">
        <v>-40.548599999999169</v>
      </c>
      <c r="M80" s="129"/>
      <c r="N80" s="129"/>
      <c r="O80" s="130"/>
      <c r="P80" s="125"/>
      <c r="Q80" s="125"/>
      <c r="R80" s="128">
        <f t="shared" si="30"/>
        <v>-40.548599999999169</v>
      </c>
      <c r="S80" s="130" t="str">
        <f t="shared" si="28"/>
        <v>№063 сбыт</v>
      </c>
      <c r="T80" t="s">
        <v>92</v>
      </c>
    </row>
    <row r="81" spans="1:20" x14ac:dyDescent="0.25">
      <c r="A81" s="113"/>
      <c r="B81" s="8" t="s">
        <v>93</v>
      </c>
      <c r="C81" s="27">
        <v>85.75</v>
      </c>
      <c r="D81" s="27">
        <v>18.54</v>
      </c>
      <c r="E81" s="27">
        <v>104.31</v>
      </c>
      <c r="F81" s="27">
        <v>85.93</v>
      </c>
      <c r="G81" s="27">
        <v>18.54</v>
      </c>
      <c r="H81" s="27">
        <v>104.49</v>
      </c>
      <c r="I81" s="26">
        <f t="shared" ref="I81:K83" si="31">F81-C81</f>
        <v>0.18000000000000682</v>
      </c>
      <c r="J81" s="26">
        <f t="shared" si="31"/>
        <v>0</v>
      </c>
      <c r="K81" s="26">
        <f t="shared" si="31"/>
        <v>0.17999999999999261</v>
      </c>
      <c r="L81" s="123">
        <v>15596.636099999992</v>
      </c>
      <c r="M81" s="28"/>
      <c r="N81" s="26">
        <f t="shared" ref="N81:O83" si="32">I81*N$6</f>
        <v>1.2780000000000484</v>
      </c>
      <c r="O81" s="4">
        <f t="shared" si="32"/>
        <v>0</v>
      </c>
      <c r="P81" s="8">
        <f t="shared" si="29"/>
        <v>1.2780000000000484</v>
      </c>
      <c r="Q81" s="8"/>
      <c r="R81" s="39">
        <f t="shared" si="30"/>
        <v>15595.358099999992</v>
      </c>
      <c r="S81" s="4" t="str">
        <f t="shared" si="28"/>
        <v xml:space="preserve">№064\1 </v>
      </c>
    </row>
    <row r="82" spans="1:20" x14ac:dyDescent="0.25">
      <c r="A82" s="113"/>
      <c r="B82" s="25" t="s">
        <v>94</v>
      </c>
      <c r="C82" s="27">
        <v>8909.2199999999993</v>
      </c>
      <c r="D82" s="27">
        <v>3330.17</v>
      </c>
      <c r="E82" s="27">
        <v>12239.41</v>
      </c>
      <c r="F82" s="27">
        <v>9048.31</v>
      </c>
      <c r="G82" s="27">
        <v>3389.84</v>
      </c>
      <c r="H82" s="27">
        <v>12438.16</v>
      </c>
      <c r="I82" s="26">
        <f t="shared" si="31"/>
        <v>139.09000000000015</v>
      </c>
      <c r="J82" s="26">
        <f t="shared" si="31"/>
        <v>59.670000000000073</v>
      </c>
      <c r="K82" s="26">
        <f t="shared" si="31"/>
        <v>198.75</v>
      </c>
      <c r="L82" s="123">
        <v>-2718.5443999999952</v>
      </c>
      <c r="M82" s="28"/>
      <c r="N82" s="28">
        <f t="shared" si="32"/>
        <v>987.53900000000101</v>
      </c>
      <c r="O82" s="29">
        <f t="shared" si="32"/>
        <v>168.26940000000019</v>
      </c>
      <c r="P82" s="25">
        <f t="shared" si="29"/>
        <v>1155.8084000000013</v>
      </c>
      <c r="Q82" s="25"/>
      <c r="R82" s="41">
        <f t="shared" si="30"/>
        <v>-3874.3527999999965</v>
      </c>
      <c r="S82" s="29" t="str">
        <f t="shared" si="28"/>
        <v xml:space="preserve">№064\2 </v>
      </c>
    </row>
    <row r="83" spans="1:20" x14ac:dyDescent="0.25">
      <c r="A83" s="114" t="s">
        <v>346</v>
      </c>
      <c r="B83" s="125" t="s">
        <v>408</v>
      </c>
      <c r="C83" s="131">
        <v>40843.24</v>
      </c>
      <c r="D83" s="131">
        <v>15242.84</v>
      </c>
      <c r="E83" s="131">
        <v>56086.080000000002</v>
      </c>
      <c r="F83" s="131">
        <v>40843.24</v>
      </c>
      <c r="G83" s="131">
        <v>15242.84</v>
      </c>
      <c r="H83" s="131">
        <v>56086.080000000002</v>
      </c>
      <c r="I83" s="127">
        <f t="shared" si="31"/>
        <v>0</v>
      </c>
      <c r="J83" s="127">
        <f t="shared" si="31"/>
        <v>0</v>
      </c>
      <c r="K83" s="127">
        <f t="shared" si="31"/>
        <v>0</v>
      </c>
      <c r="L83" s="128">
        <v>44.424200000032215</v>
      </c>
      <c r="M83" s="129"/>
      <c r="N83" s="127">
        <f t="shared" si="32"/>
        <v>0</v>
      </c>
      <c r="O83" s="130">
        <f t="shared" si="32"/>
        <v>0</v>
      </c>
      <c r="P83" s="125">
        <f t="shared" si="29"/>
        <v>0</v>
      </c>
      <c r="Q83" s="125"/>
      <c r="R83" s="128">
        <f t="shared" si="30"/>
        <v>44.424200000032215</v>
      </c>
      <c r="S83" s="130" t="str">
        <f t="shared" si="28"/>
        <v>№065 сбыт</v>
      </c>
    </row>
    <row r="84" spans="1:20" x14ac:dyDescent="0.25">
      <c r="A84" s="113" t="s">
        <v>363</v>
      </c>
      <c r="B84" s="125" t="s">
        <v>96</v>
      </c>
      <c r="C84" s="126"/>
      <c r="D84" s="126"/>
      <c r="E84" s="126"/>
      <c r="F84" s="126"/>
      <c r="G84" s="126"/>
      <c r="H84" s="126"/>
      <c r="I84" s="127"/>
      <c r="J84" s="127"/>
      <c r="K84" s="127"/>
      <c r="L84" s="128">
        <v>-2.2000000008119969E-3</v>
      </c>
      <c r="M84" s="129"/>
      <c r="N84" s="129"/>
      <c r="O84" s="130"/>
      <c r="P84" s="125"/>
      <c r="Q84" s="125"/>
      <c r="R84" s="128">
        <f t="shared" si="30"/>
        <v>-2.2000000008119969E-3</v>
      </c>
      <c r="S84" s="130" t="str">
        <f t="shared" si="28"/>
        <v>№066 сбыт</v>
      </c>
    </row>
    <row r="85" spans="1:20" x14ac:dyDescent="0.25">
      <c r="A85" s="113" t="s">
        <v>342</v>
      </c>
      <c r="B85" s="125" t="s">
        <v>97</v>
      </c>
      <c r="C85" s="126"/>
      <c r="D85" s="126"/>
      <c r="E85" s="126"/>
      <c r="F85" s="126"/>
      <c r="G85" s="126"/>
      <c r="H85" s="126"/>
      <c r="I85" s="127"/>
      <c r="J85" s="127"/>
      <c r="K85" s="127"/>
      <c r="L85" s="128">
        <v>1145.1725999999981</v>
      </c>
      <c r="M85" s="129"/>
      <c r="N85" s="129">
        <f t="shared" ref="N85:O89" si="33">I85*N$6</f>
        <v>0</v>
      </c>
      <c r="O85" s="130">
        <f t="shared" si="33"/>
        <v>0</v>
      </c>
      <c r="P85" s="125">
        <f>SUM(N85:O85)</f>
        <v>0</v>
      </c>
      <c r="Q85" s="125"/>
      <c r="R85" s="128">
        <f t="shared" si="30"/>
        <v>1145.1725999999981</v>
      </c>
      <c r="S85" s="130" t="str">
        <f t="shared" si="28"/>
        <v>№067 сбыт</v>
      </c>
    </row>
    <row r="86" spans="1:20" x14ac:dyDescent="0.25">
      <c r="A86" s="113"/>
      <c r="B86" s="25" t="s">
        <v>98</v>
      </c>
      <c r="C86" s="27">
        <v>9000.8799999999992</v>
      </c>
      <c r="D86" s="27">
        <v>6676.53</v>
      </c>
      <c r="E86" s="27">
        <v>15677.43</v>
      </c>
      <c r="F86" s="27">
        <v>9000.8799999999992</v>
      </c>
      <c r="G86" s="27">
        <v>6676.53</v>
      </c>
      <c r="H86" s="27">
        <v>15677.43</v>
      </c>
      <c r="I86" s="26">
        <f>F86-C86</f>
        <v>0</v>
      </c>
      <c r="J86" s="26">
        <f>G86-D86</f>
        <v>0</v>
      </c>
      <c r="K86" s="26">
        <f>H86-E86</f>
        <v>0</v>
      </c>
      <c r="L86" s="123">
        <v>9.9399999992783705E-2</v>
      </c>
      <c r="M86" s="28"/>
      <c r="N86" s="28">
        <f t="shared" si="33"/>
        <v>0</v>
      </c>
      <c r="O86" s="29">
        <f t="shared" si="33"/>
        <v>0</v>
      </c>
      <c r="P86" s="25">
        <f t="shared" si="29"/>
        <v>0</v>
      </c>
      <c r="Q86" s="25"/>
      <c r="R86" s="41">
        <f t="shared" si="30"/>
        <v>9.9399999992783705E-2</v>
      </c>
      <c r="S86" s="29" t="str">
        <f t="shared" si="28"/>
        <v xml:space="preserve">№068 </v>
      </c>
    </row>
    <row r="87" spans="1:20" x14ac:dyDescent="0.25">
      <c r="A87" s="113"/>
      <c r="B87" s="8" t="s">
        <v>99</v>
      </c>
      <c r="C87" s="27"/>
      <c r="D87" s="27"/>
      <c r="E87" s="27"/>
      <c r="F87" s="27">
        <v>3013.68</v>
      </c>
      <c r="G87" s="27">
        <v>1536.12</v>
      </c>
      <c r="H87" s="27">
        <v>4549.8100000000004</v>
      </c>
      <c r="I87" s="26"/>
      <c r="J87" s="26"/>
      <c r="K87" s="26"/>
      <c r="L87" s="123">
        <v>-0.23245899999938047</v>
      </c>
      <c r="M87" s="43"/>
      <c r="N87" s="30">
        <f t="shared" si="33"/>
        <v>0</v>
      </c>
      <c r="O87" s="4">
        <f t="shared" si="33"/>
        <v>0</v>
      </c>
      <c r="P87" s="8">
        <f t="shared" si="29"/>
        <v>0</v>
      </c>
      <c r="Q87" s="8"/>
      <c r="R87" s="39">
        <f t="shared" si="30"/>
        <v>-0.23245899999938047</v>
      </c>
      <c r="S87" s="4" t="str">
        <f t="shared" si="28"/>
        <v>№069 сбыт</v>
      </c>
      <c r="T87" t="s">
        <v>306</v>
      </c>
    </row>
    <row r="88" spans="1:20" x14ac:dyDescent="0.25">
      <c r="A88" s="113"/>
      <c r="B88" s="25" t="s">
        <v>100</v>
      </c>
      <c r="C88" s="27">
        <v>7069.92</v>
      </c>
      <c r="D88" s="27">
        <v>3316.63</v>
      </c>
      <c r="E88" s="27">
        <v>10386.56</v>
      </c>
      <c r="F88" s="27">
        <v>7173.33</v>
      </c>
      <c r="G88" s="27">
        <v>3329.27</v>
      </c>
      <c r="H88" s="27">
        <v>10502.61</v>
      </c>
      <c r="I88" s="26">
        <f t="shared" ref="I88:K89" si="34">F88-C88</f>
        <v>103.40999999999985</v>
      </c>
      <c r="J88" s="26">
        <f t="shared" si="34"/>
        <v>12.639999999999873</v>
      </c>
      <c r="K88" s="26">
        <f t="shared" si="34"/>
        <v>116.05000000000109</v>
      </c>
      <c r="L88" s="123">
        <v>-2160.6392000000005</v>
      </c>
      <c r="M88" s="28"/>
      <c r="N88" s="28">
        <f t="shared" si="33"/>
        <v>734.21099999999888</v>
      </c>
      <c r="O88" s="29">
        <f t="shared" si="33"/>
        <v>35.644799999999641</v>
      </c>
      <c r="P88" s="25">
        <f t="shared" si="29"/>
        <v>769.85579999999857</v>
      </c>
      <c r="Q88" s="25"/>
      <c r="R88" s="41">
        <f t="shared" si="30"/>
        <v>-2930.494999999999</v>
      </c>
      <c r="S88" s="29" t="str">
        <f t="shared" si="28"/>
        <v xml:space="preserve">№070 </v>
      </c>
    </row>
    <row r="89" spans="1:20" x14ac:dyDescent="0.25">
      <c r="A89" s="113"/>
      <c r="B89" s="8" t="s">
        <v>101</v>
      </c>
      <c r="C89" s="27">
        <v>1698.41</v>
      </c>
      <c r="D89" s="27">
        <v>801.39</v>
      </c>
      <c r="E89" s="27">
        <v>2499.8000000000002</v>
      </c>
      <c r="F89" s="27">
        <v>1707.55</v>
      </c>
      <c r="G89" s="27">
        <v>802.75</v>
      </c>
      <c r="H89" s="27">
        <v>2510.3200000000002</v>
      </c>
      <c r="I89" s="26">
        <f t="shared" si="34"/>
        <v>9.1399999999998727</v>
      </c>
      <c r="J89" s="26">
        <f t="shared" si="34"/>
        <v>1.3600000000000136</v>
      </c>
      <c r="K89" s="26">
        <f t="shared" si="34"/>
        <v>10.519999999999982</v>
      </c>
      <c r="L89" s="123">
        <v>5840.9983999999995</v>
      </c>
      <c r="M89" s="28">
        <v>5958.56</v>
      </c>
      <c r="N89" s="30">
        <f t="shared" si="33"/>
        <v>64.893999999999096</v>
      </c>
      <c r="O89" s="4">
        <f t="shared" si="33"/>
        <v>3.8352000000000381</v>
      </c>
      <c r="P89" s="8">
        <f t="shared" si="29"/>
        <v>68.729199999999139</v>
      </c>
      <c r="Q89" s="8"/>
      <c r="R89" s="39">
        <f t="shared" si="30"/>
        <v>11730.8292</v>
      </c>
      <c r="S89" s="4" t="str">
        <f t="shared" si="28"/>
        <v xml:space="preserve">№071 </v>
      </c>
    </row>
    <row r="90" spans="1:20" x14ac:dyDescent="0.25">
      <c r="A90" s="138" t="s">
        <v>429</v>
      </c>
      <c r="B90" s="125" t="s">
        <v>407</v>
      </c>
      <c r="C90" s="126"/>
      <c r="D90" s="126"/>
      <c r="E90" s="126"/>
      <c r="F90" s="126"/>
      <c r="G90" s="126"/>
      <c r="H90" s="126"/>
      <c r="I90" s="127"/>
      <c r="J90" s="127"/>
      <c r="K90" s="127"/>
      <c r="L90" s="128">
        <v>290.71599999999887</v>
      </c>
      <c r="M90" s="129"/>
      <c r="N90" s="129"/>
      <c r="O90" s="130">
        <f t="shared" ref="O90:O97" si="35">J90*O$6</f>
        <v>0</v>
      </c>
      <c r="P90" s="125">
        <f t="shared" si="29"/>
        <v>0</v>
      </c>
      <c r="Q90" s="125"/>
      <c r="R90" s="128">
        <f t="shared" si="30"/>
        <v>290.71599999999887</v>
      </c>
      <c r="S90" s="130" t="str">
        <f t="shared" si="28"/>
        <v>№072 сбыт</v>
      </c>
    </row>
    <row r="91" spans="1:20" x14ac:dyDescent="0.25">
      <c r="A91" s="113"/>
      <c r="B91" s="8" t="s">
        <v>103</v>
      </c>
      <c r="C91" s="27">
        <v>6525.22</v>
      </c>
      <c r="D91" s="27">
        <v>2232.62</v>
      </c>
      <c r="E91" s="27">
        <v>8757.84</v>
      </c>
      <c r="F91" s="27">
        <v>6746.29</v>
      </c>
      <c r="G91" s="27">
        <v>2341.6</v>
      </c>
      <c r="H91" s="27">
        <v>9087.89</v>
      </c>
      <c r="I91" s="26">
        <f>F91-C91</f>
        <v>221.06999999999971</v>
      </c>
      <c r="J91" s="26">
        <f>G91-D91</f>
        <v>108.98000000000002</v>
      </c>
      <c r="K91" s="26">
        <f>H91-E91</f>
        <v>330.04999999999927</v>
      </c>
      <c r="L91" s="123">
        <v>708.96309999999903</v>
      </c>
      <c r="M91" s="28"/>
      <c r="N91" s="26">
        <f t="shared" ref="N91:N97" si="36">I91*N$6</f>
        <v>1569.5969999999979</v>
      </c>
      <c r="O91" s="4">
        <f t="shared" si="35"/>
        <v>307.32360000000006</v>
      </c>
      <c r="P91" s="8">
        <f t="shared" si="29"/>
        <v>1876.9205999999981</v>
      </c>
      <c r="Q91" s="8"/>
      <c r="R91" s="39">
        <f t="shared" si="30"/>
        <v>-1167.9574999999991</v>
      </c>
      <c r="S91" s="4" t="str">
        <f t="shared" si="28"/>
        <v xml:space="preserve">№073 </v>
      </c>
    </row>
    <row r="92" spans="1:20" x14ac:dyDescent="0.25">
      <c r="A92" s="113" t="s">
        <v>345</v>
      </c>
      <c r="B92" s="125" t="s">
        <v>104</v>
      </c>
      <c r="C92" s="126"/>
      <c r="D92" s="126"/>
      <c r="E92" s="126"/>
      <c r="F92" s="126"/>
      <c r="G92" s="126"/>
      <c r="H92" s="127"/>
      <c r="I92" s="127"/>
      <c r="J92" s="127"/>
      <c r="K92" s="127"/>
      <c r="L92" s="128">
        <v>0.15409999998792046</v>
      </c>
      <c r="M92" s="129"/>
      <c r="N92" s="129">
        <f t="shared" si="36"/>
        <v>0</v>
      </c>
      <c r="O92" s="130">
        <f t="shared" si="35"/>
        <v>0</v>
      </c>
      <c r="P92" s="125">
        <f t="shared" si="29"/>
        <v>0</v>
      </c>
      <c r="Q92" s="125"/>
      <c r="R92" s="128">
        <f t="shared" si="30"/>
        <v>0.15409999998792046</v>
      </c>
      <c r="S92" s="130" t="str">
        <f t="shared" si="28"/>
        <v>№074 сбыт</v>
      </c>
    </row>
    <row r="93" spans="1:20" ht="18.75" thickBot="1" x14ac:dyDescent="0.3">
      <c r="A93" s="113"/>
      <c r="B93" s="8" t="s">
        <v>105</v>
      </c>
      <c r="C93" s="27">
        <v>1935.89</v>
      </c>
      <c r="D93" s="27">
        <v>738.01</v>
      </c>
      <c r="E93" s="27">
        <v>2673.91</v>
      </c>
      <c r="F93" s="27">
        <v>2074.6999999999998</v>
      </c>
      <c r="G93" s="27">
        <v>800.79</v>
      </c>
      <c r="H93" s="27">
        <v>2875.5</v>
      </c>
      <c r="I93" s="26">
        <f t="shared" ref="I93:I104" si="37">F93-C93</f>
        <v>138.80999999999972</v>
      </c>
      <c r="J93" s="26">
        <f t="shared" ref="J93:J104" si="38">G93-D93</f>
        <v>62.779999999999973</v>
      </c>
      <c r="K93" s="26">
        <f t="shared" ref="K93:K104" si="39">H93-E93</f>
        <v>201.59000000000015</v>
      </c>
      <c r="L93" s="123">
        <v>-3846.0473000000011</v>
      </c>
      <c r="M93" s="28"/>
      <c r="N93" s="30">
        <f t="shared" si="36"/>
        <v>985.550999999998</v>
      </c>
      <c r="O93" s="4">
        <f t="shared" si="35"/>
        <v>177.03959999999992</v>
      </c>
      <c r="P93" s="8">
        <f t="shared" si="29"/>
        <v>1162.5905999999979</v>
      </c>
      <c r="Q93" s="8"/>
      <c r="R93" s="39">
        <f t="shared" si="30"/>
        <v>-5008.6378999999988</v>
      </c>
      <c r="S93" s="4" t="str">
        <f t="shared" si="28"/>
        <v xml:space="preserve">№075 </v>
      </c>
    </row>
    <row r="94" spans="1:20" ht="18.75" thickBot="1" x14ac:dyDescent="0.3">
      <c r="A94" s="113"/>
      <c r="B94" s="25" t="s">
        <v>106</v>
      </c>
      <c r="C94" s="98">
        <v>45946.201999999997</v>
      </c>
      <c r="D94" s="98">
        <v>38674.195</v>
      </c>
      <c r="E94" s="99">
        <v>84620.396999999997</v>
      </c>
      <c r="F94" s="98">
        <v>46559.89</v>
      </c>
      <c r="G94" s="98">
        <v>38803.57</v>
      </c>
      <c r="H94" s="99">
        <v>85363.47</v>
      </c>
      <c r="I94" s="26">
        <f t="shared" si="37"/>
        <v>613.68800000000192</v>
      </c>
      <c r="J94" s="26">
        <f t="shared" si="38"/>
        <v>129.375</v>
      </c>
      <c r="K94" s="26">
        <f t="shared" si="39"/>
        <v>743.07300000000396</v>
      </c>
      <c r="L94" s="123">
        <v>-1194.4335399999836</v>
      </c>
      <c r="M94" s="28">
        <v>3000</v>
      </c>
      <c r="N94" s="28">
        <f t="shared" si="36"/>
        <v>4357.1848000000136</v>
      </c>
      <c r="O94" s="29">
        <f t="shared" si="35"/>
        <v>364.83749999999998</v>
      </c>
      <c r="P94" s="25">
        <f t="shared" si="29"/>
        <v>4722.0223000000133</v>
      </c>
      <c r="Q94" s="25"/>
      <c r="R94" s="41">
        <f t="shared" si="30"/>
        <v>-2916.4558399999969</v>
      </c>
      <c r="S94" s="29" t="str">
        <f t="shared" si="28"/>
        <v>№076</v>
      </c>
    </row>
    <row r="95" spans="1:20" x14ac:dyDescent="0.25">
      <c r="A95" s="113"/>
      <c r="B95" s="8" t="s">
        <v>107</v>
      </c>
      <c r="C95" s="27">
        <v>3850</v>
      </c>
      <c r="D95" s="27">
        <v>790.6</v>
      </c>
      <c r="E95" s="27">
        <v>4640.6099999999997</v>
      </c>
      <c r="F95" s="27">
        <v>3850.01</v>
      </c>
      <c r="G95" s="27">
        <v>790.6</v>
      </c>
      <c r="H95" s="27">
        <v>4640.62</v>
      </c>
      <c r="I95" s="26">
        <f t="shared" si="37"/>
        <v>1.0000000000218279E-2</v>
      </c>
      <c r="J95" s="26">
        <f t="shared" si="38"/>
        <v>0</v>
      </c>
      <c r="K95" s="26">
        <f t="shared" si="39"/>
        <v>1.0000000000218279E-2</v>
      </c>
      <c r="L95" s="123">
        <v>-2.4200000001656008E-2</v>
      </c>
      <c r="M95" s="28"/>
      <c r="N95" s="30">
        <f t="shared" si="36"/>
        <v>7.1000000001549782E-2</v>
      </c>
      <c r="O95" s="4">
        <f t="shared" si="35"/>
        <v>0</v>
      </c>
      <c r="P95" s="8">
        <f t="shared" si="29"/>
        <v>7.1000000001549782E-2</v>
      </c>
      <c r="Q95" s="8"/>
      <c r="R95" s="39">
        <f t="shared" si="30"/>
        <v>-9.520000000320579E-2</v>
      </c>
      <c r="S95" s="4" t="str">
        <f t="shared" si="28"/>
        <v xml:space="preserve">№077 </v>
      </c>
    </row>
    <row r="96" spans="1:20" x14ac:dyDescent="0.25">
      <c r="A96" s="113"/>
      <c r="B96" s="25" t="s">
        <v>108</v>
      </c>
      <c r="C96" s="27">
        <v>7846.95</v>
      </c>
      <c r="D96" s="27">
        <v>17140.689999999999</v>
      </c>
      <c r="E96" s="27">
        <v>24987.73</v>
      </c>
      <c r="F96" s="26">
        <v>7852.17</v>
      </c>
      <c r="G96" s="27">
        <v>17143.27</v>
      </c>
      <c r="H96" s="27">
        <v>24995.54</v>
      </c>
      <c r="I96" s="26">
        <f t="shared" si="37"/>
        <v>5.2200000000002547</v>
      </c>
      <c r="J96" s="26">
        <f t="shared" si="38"/>
        <v>2.5800000000017462</v>
      </c>
      <c r="K96" s="26">
        <f t="shared" si="39"/>
        <v>7.8100000000013097</v>
      </c>
      <c r="L96" s="123">
        <v>-225.08059999999602</v>
      </c>
      <c r="M96" s="28"/>
      <c r="N96" s="28">
        <f t="shared" si="36"/>
        <v>37.062000000001809</v>
      </c>
      <c r="O96" s="29">
        <f t="shared" si="35"/>
        <v>7.2756000000049239</v>
      </c>
      <c r="P96" s="25">
        <f t="shared" si="29"/>
        <v>44.337600000006731</v>
      </c>
      <c r="Q96" s="25"/>
      <c r="R96" s="41">
        <f t="shared" si="30"/>
        <v>-269.41820000000274</v>
      </c>
      <c r="S96" s="29" t="str">
        <f t="shared" si="28"/>
        <v xml:space="preserve">№078 </v>
      </c>
    </row>
    <row r="97" spans="1:20" x14ac:dyDescent="0.25">
      <c r="A97" s="113"/>
      <c r="B97" s="8" t="s">
        <v>109</v>
      </c>
      <c r="C97" s="27">
        <v>4012.1</v>
      </c>
      <c r="D97" s="27">
        <v>750.02</v>
      </c>
      <c r="E97" s="27">
        <v>4762.16</v>
      </c>
      <c r="F97" s="27">
        <v>4012.1</v>
      </c>
      <c r="G97" s="27">
        <v>750.02</v>
      </c>
      <c r="H97" s="27">
        <v>4762.16</v>
      </c>
      <c r="I97" s="26">
        <f t="shared" si="37"/>
        <v>0</v>
      </c>
      <c r="J97" s="26">
        <f t="shared" si="38"/>
        <v>0</v>
      </c>
      <c r="K97" s="26">
        <f t="shared" si="39"/>
        <v>0</v>
      </c>
      <c r="L97" s="123">
        <v>-4724.3011999999972</v>
      </c>
      <c r="M97" s="28"/>
      <c r="N97" s="30">
        <f t="shared" si="36"/>
        <v>0</v>
      </c>
      <c r="O97" s="4">
        <f t="shared" si="35"/>
        <v>0</v>
      </c>
      <c r="P97" s="8">
        <f t="shared" si="29"/>
        <v>0</v>
      </c>
      <c r="Q97" s="8"/>
      <c r="R97" s="39">
        <f t="shared" si="30"/>
        <v>-4724.3011999999972</v>
      </c>
      <c r="S97" s="4" t="str">
        <f t="shared" si="28"/>
        <v xml:space="preserve">№079 </v>
      </c>
    </row>
    <row r="98" spans="1:20" x14ac:dyDescent="0.25">
      <c r="A98" s="114" t="s">
        <v>419</v>
      </c>
      <c r="B98" s="125" t="s">
        <v>110</v>
      </c>
      <c r="C98" s="131">
        <v>6846.08</v>
      </c>
      <c r="D98" s="131">
        <v>3491.67</v>
      </c>
      <c r="E98" s="131">
        <v>10337.790000000001</v>
      </c>
      <c r="F98" s="131">
        <v>6846.08</v>
      </c>
      <c r="G98" s="131">
        <v>3491.67</v>
      </c>
      <c r="H98" s="131">
        <v>10337.790000000001</v>
      </c>
      <c r="I98" s="127">
        <f t="shared" si="37"/>
        <v>0</v>
      </c>
      <c r="J98" s="127">
        <f t="shared" si="38"/>
        <v>0</v>
      </c>
      <c r="K98" s="127">
        <f t="shared" si="39"/>
        <v>0</v>
      </c>
      <c r="L98" s="128">
        <v>-2060.5121999999956</v>
      </c>
      <c r="M98" s="129"/>
      <c r="N98" s="129"/>
      <c r="O98" s="130"/>
      <c r="P98" s="125"/>
      <c r="Q98" s="125"/>
      <c r="R98" s="128">
        <f t="shared" si="30"/>
        <v>-2060.5121999999956</v>
      </c>
      <c r="S98" s="130" t="str">
        <f t="shared" si="28"/>
        <v xml:space="preserve">№080 </v>
      </c>
    </row>
    <row r="99" spans="1:20" x14ac:dyDescent="0.25">
      <c r="A99" s="113"/>
      <c r="B99" s="8" t="s">
        <v>111</v>
      </c>
      <c r="C99" s="27">
        <v>2556.1799999999998</v>
      </c>
      <c r="D99" s="27">
        <v>1506.12</v>
      </c>
      <c r="E99" s="27">
        <v>4062.3</v>
      </c>
      <c r="F99" s="27">
        <v>2603.84</v>
      </c>
      <c r="G99" s="27">
        <v>1536.67</v>
      </c>
      <c r="H99" s="27">
        <v>4140.5200000000004</v>
      </c>
      <c r="I99" s="26">
        <f t="shared" si="37"/>
        <v>47.660000000000309</v>
      </c>
      <c r="J99" s="26">
        <f t="shared" si="38"/>
        <v>30.550000000000182</v>
      </c>
      <c r="K99" s="26">
        <f t="shared" si="39"/>
        <v>78.220000000000255</v>
      </c>
      <c r="L99" s="123">
        <v>-4784.6549999999988</v>
      </c>
      <c r="M99" s="28"/>
      <c r="N99" s="26">
        <f t="shared" ref="N99:O104" si="40">I99*N$6</f>
        <v>338.38600000000218</v>
      </c>
      <c r="O99" s="4">
        <f t="shared" si="40"/>
        <v>86.151000000000508</v>
      </c>
      <c r="P99" s="8">
        <f t="shared" si="29"/>
        <v>424.53700000000271</v>
      </c>
      <c r="Q99" s="8"/>
      <c r="R99" s="39">
        <f t="shared" si="30"/>
        <v>-5209.1920000000018</v>
      </c>
      <c r="S99" s="4" t="str">
        <f t="shared" si="28"/>
        <v xml:space="preserve">№081 </v>
      </c>
    </row>
    <row r="100" spans="1:20" x14ac:dyDescent="0.25">
      <c r="A100" s="113"/>
      <c r="B100" s="25" t="s">
        <v>112</v>
      </c>
      <c r="C100" s="27">
        <v>385.49</v>
      </c>
      <c r="D100" s="27">
        <v>181.57</v>
      </c>
      <c r="E100" s="27">
        <v>567.07000000000005</v>
      </c>
      <c r="F100" s="27">
        <v>385.49</v>
      </c>
      <c r="G100" s="27">
        <v>181.57</v>
      </c>
      <c r="H100" s="27">
        <v>567.07000000000005</v>
      </c>
      <c r="I100" s="26">
        <f t="shared" si="37"/>
        <v>0</v>
      </c>
      <c r="J100" s="26">
        <f t="shared" si="38"/>
        <v>0</v>
      </c>
      <c r="K100" s="26">
        <f t="shared" si="39"/>
        <v>0</v>
      </c>
      <c r="L100" s="123">
        <v>-0.33279999999743753</v>
      </c>
      <c r="M100" s="28">
        <v>0.33</v>
      </c>
      <c r="N100" s="28">
        <f t="shared" si="40"/>
        <v>0</v>
      </c>
      <c r="O100" s="29">
        <f t="shared" si="40"/>
        <v>0</v>
      </c>
      <c r="P100" s="25">
        <f t="shared" si="29"/>
        <v>0</v>
      </c>
      <c r="Q100" s="25"/>
      <c r="R100" s="41">
        <f t="shared" si="30"/>
        <v>-2.7999999974375189E-3</v>
      </c>
      <c r="S100" s="29" t="str">
        <f t="shared" si="28"/>
        <v xml:space="preserve">№082/1 </v>
      </c>
    </row>
    <row r="101" spans="1:20" x14ac:dyDescent="0.25">
      <c r="A101" s="113"/>
      <c r="B101" s="8" t="s">
        <v>113</v>
      </c>
      <c r="C101" s="27">
        <v>18849.64</v>
      </c>
      <c r="D101" s="27">
        <v>6714.98</v>
      </c>
      <c r="E101" s="27">
        <v>25564.63</v>
      </c>
      <c r="F101" s="27">
        <v>19621.98</v>
      </c>
      <c r="G101" s="27">
        <v>7031.66</v>
      </c>
      <c r="H101" s="27">
        <v>26653.64</v>
      </c>
      <c r="I101" s="26">
        <f t="shared" si="37"/>
        <v>772.34000000000015</v>
      </c>
      <c r="J101" s="26">
        <f t="shared" si="38"/>
        <v>316.68000000000029</v>
      </c>
      <c r="K101" s="26">
        <f t="shared" si="39"/>
        <v>1089.0099999999984</v>
      </c>
      <c r="L101" s="123">
        <v>-6257.3881999999885</v>
      </c>
      <c r="M101" s="28">
        <v>2735.53</v>
      </c>
      <c r="N101" s="30">
        <f t="shared" si="40"/>
        <v>5483.6140000000005</v>
      </c>
      <c r="O101" s="4">
        <f t="shared" si="40"/>
        <v>893.03760000000079</v>
      </c>
      <c r="P101" s="8">
        <f>SUM(N101:O101)</f>
        <v>6376.6516000000011</v>
      </c>
      <c r="Q101" s="8"/>
      <c r="R101" s="39">
        <f t="shared" si="30"/>
        <v>-9898.5097999999889</v>
      </c>
      <c r="S101" s="4" t="str">
        <f t="shared" si="28"/>
        <v>№082/2</v>
      </c>
    </row>
    <row r="102" spans="1:20" x14ac:dyDescent="0.25">
      <c r="A102" s="113"/>
      <c r="B102" s="25" t="s">
        <v>114</v>
      </c>
      <c r="C102" s="27">
        <v>1366.02</v>
      </c>
      <c r="D102" s="27">
        <v>704.41</v>
      </c>
      <c r="E102" s="27">
        <v>2070.44</v>
      </c>
      <c r="F102" s="27">
        <v>1391.36</v>
      </c>
      <c r="G102" s="27">
        <v>717.24</v>
      </c>
      <c r="H102" s="27">
        <v>2108.61</v>
      </c>
      <c r="I102" s="26">
        <f t="shared" si="37"/>
        <v>25.339999999999918</v>
      </c>
      <c r="J102" s="26">
        <f t="shared" si="38"/>
        <v>12.830000000000041</v>
      </c>
      <c r="K102" s="26">
        <f t="shared" si="39"/>
        <v>38.170000000000073</v>
      </c>
      <c r="L102" s="123">
        <v>-1179.2202000000002</v>
      </c>
      <c r="M102" s="28"/>
      <c r="N102" s="28">
        <f t="shared" si="40"/>
        <v>179.91399999999942</v>
      </c>
      <c r="O102" s="29">
        <f t="shared" si="40"/>
        <v>36.180600000000112</v>
      </c>
      <c r="P102" s="25">
        <f t="shared" si="29"/>
        <v>216.09459999999953</v>
      </c>
      <c r="Q102" s="25"/>
      <c r="R102" s="41">
        <f t="shared" si="30"/>
        <v>-1395.3147999999997</v>
      </c>
      <c r="S102" s="29" t="str">
        <f t="shared" si="28"/>
        <v xml:space="preserve">№083 </v>
      </c>
    </row>
    <row r="103" spans="1:20" x14ac:dyDescent="0.25">
      <c r="A103" s="113"/>
      <c r="B103" s="8" t="s">
        <v>115</v>
      </c>
      <c r="C103" s="27">
        <v>2017.77</v>
      </c>
      <c r="D103" s="27">
        <v>1312.74</v>
      </c>
      <c r="E103" s="27">
        <v>3330.53</v>
      </c>
      <c r="F103" s="27">
        <v>2017.84</v>
      </c>
      <c r="G103" s="27">
        <v>1312.76</v>
      </c>
      <c r="H103" s="27">
        <v>3330.63</v>
      </c>
      <c r="I103" s="26">
        <f t="shared" si="37"/>
        <v>6.9999999999936335E-2</v>
      </c>
      <c r="J103" s="26">
        <f t="shared" si="38"/>
        <v>1.999999999998181E-2</v>
      </c>
      <c r="K103" s="26">
        <f t="shared" si="39"/>
        <v>9.9999999999909051E-2</v>
      </c>
      <c r="L103" s="123">
        <v>60.20900000000011</v>
      </c>
      <c r="M103" s="28"/>
      <c r="N103" s="30">
        <f t="shared" si="40"/>
        <v>0.49699999999954797</v>
      </c>
      <c r="O103" s="4">
        <f t="shared" si="40"/>
        <v>5.63999999999487E-2</v>
      </c>
      <c r="P103" s="8">
        <f t="shared" si="29"/>
        <v>0.55339999999949663</v>
      </c>
      <c r="Q103" s="8"/>
      <c r="R103" s="39">
        <f t="shared" si="30"/>
        <v>59.655600000000611</v>
      </c>
      <c r="S103" s="4" t="str">
        <f t="shared" si="28"/>
        <v>№084</v>
      </c>
    </row>
    <row r="104" spans="1:20" x14ac:dyDescent="0.25">
      <c r="A104" s="113"/>
      <c r="B104" s="25" t="s">
        <v>116</v>
      </c>
      <c r="C104" s="27">
        <v>5331.85</v>
      </c>
      <c r="D104" s="27">
        <v>1962.08</v>
      </c>
      <c r="E104" s="27">
        <v>7293.95</v>
      </c>
      <c r="F104" s="27">
        <v>5331.85</v>
      </c>
      <c r="G104" s="27">
        <v>1962.08</v>
      </c>
      <c r="H104" s="27">
        <v>7293.95</v>
      </c>
      <c r="I104" s="26">
        <f t="shared" si="37"/>
        <v>0</v>
      </c>
      <c r="J104" s="26">
        <f t="shared" si="38"/>
        <v>0</v>
      </c>
      <c r="K104" s="26">
        <f t="shared" si="39"/>
        <v>0</v>
      </c>
      <c r="L104" s="123">
        <v>967.66449999999713</v>
      </c>
      <c r="M104" s="28"/>
      <c r="N104" s="28">
        <f t="shared" si="40"/>
        <v>0</v>
      </c>
      <c r="O104" s="29">
        <f t="shared" si="40"/>
        <v>0</v>
      </c>
      <c r="P104" s="25">
        <f t="shared" si="29"/>
        <v>0</v>
      </c>
      <c r="Q104" s="25"/>
      <c r="R104" s="41">
        <f t="shared" si="30"/>
        <v>967.66449999999713</v>
      </c>
      <c r="S104" s="29" t="str">
        <f t="shared" si="28"/>
        <v xml:space="preserve">№085 </v>
      </c>
    </row>
    <row r="105" spans="1:20" x14ac:dyDescent="0.25">
      <c r="A105" s="113" t="s">
        <v>362</v>
      </c>
      <c r="B105" s="125" t="s">
        <v>406</v>
      </c>
      <c r="C105" s="126"/>
      <c r="D105" s="126"/>
      <c r="E105" s="126"/>
      <c r="F105" s="126"/>
      <c r="G105" s="126"/>
      <c r="H105" s="126"/>
      <c r="I105" s="127"/>
      <c r="J105" s="127"/>
      <c r="K105" s="127"/>
      <c r="L105" s="128">
        <v>0.45679999999993015</v>
      </c>
      <c r="M105" s="129"/>
      <c r="N105" s="129"/>
      <c r="O105" s="130"/>
      <c r="P105" s="125"/>
      <c r="Q105" s="125"/>
      <c r="R105" s="128">
        <f t="shared" si="30"/>
        <v>0.45679999999993015</v>
      </c>
      <c r="S105" s="130" t="str">
        <f t="shared" si="28"/>
        <v>№086 сбыт</v>
      </c>
    </row>
    <row r="106" spans="1:20" ht="18.75" thickBot="1" x14ac:dyDescent="0.3">
      <c r="A106" s="113" t="s">
        <v>367</v>
      </c>
      <c r="B106" s="125" t="s">
        <v>118</v>
      </c>
      <c r="C106" s="131">
        <v>44843.93</v>
      </c>
      <c r="D106" s="131">
        <v>25971.48</v>
      </c>
      <c r="E106" s="131">
        <v>70815.42</v>
      </c>
      <c r="F106" s="131">
        <v>44843.93</v>
      </c>
      <c r="G106" s="131">
        <v>25971.48</v>
      </c>
      <c r="H106" s="131">
        <v>70815.42</v>
      </c>
      <c r="I106" s="127"/>
      <c r="J106" s="127"/>
      <c r="K106" s="127"/>
      <c r="L106" s="128">
        <v>0</v>
      </c>
      <c r="M106" s="129"/>
      <c r="N106" s="129"/>
      <c r="O106" s="130"/>
      <c r="P106" s="125"/>
      <c r="Q106" s="125"/>
      <c r="R106" s="128">
        <f t="shared" si="30"/>
        <v>0</v>
      </c>
      <c r="S106" s="130" t="str">
        <f t="shared" si="28"/>
        <v>№087 сбыт</v>
      </c>
    </row>
    <row r="107" spans="1:20" ht="18.75" thickBot="1" x14ac:dyDescent="0.3">
      <c r="A107" s="113"/>
      <c r="B107" s="8" t="s">
        <v>119</v>
      </c>
      <c r="C107" s="27">
        <v>567.13</v>
      </c>
      <c r="D107" s="27">
        <v>3069.38</v>
      </c>
      <c r="E107" s="32">
        <v>3636.59</v>
      </c>
      <c r="F107" s="27">
        <v>618.21</v>
      </c>
      <c r="G107" s="27">
        <v>3097.35</v>
      </c>
      <c r="H107" s="32">
        <v>3715.63</v>
      </c>
      <c r="I107" s="26">
        <f t="shared" ref="I107:I120" si="41">F107-C107</f>
        <v>51.080000000000041</v>
      </c>
      <c r="J107" s="26">
        <f t="shared" ref="J107:J120" si="42">G107-D107</f>
        <v>27.9699999999998</v>
      </c>
      <c r="K107" s="26">
        <f t="shared" ref="K107:K120" si="43">H107-E107</f>
        <v>79.039999999999964</v>
      </c>
      <c r="L107" s="123">
        <v>-2234.5445000000004</v>
      </c>
      <c r="M107" s="28"/>
      <c r="N107" s="26">
        <f t="shared" ref="N107:N120" si="44">I107*N$6</f>
        <v>362.66800000000029</v>
      </c>
      <c r="O107" s="4">
        <f t="shared" ref="O107:O120" si="45">J107*O$6</f>
        <v>78.875399999999431</v>
      </c>
      <c r="P107" s="8">
        <f t="shared" si="29"/>
        <v>441.54339999999974</v>
      </c>
      <c r="Q107" s="8"/>
      <c r="R107" s="39">
        <f t="shared" si="30"/>
        <v>-2676.0879</v>
      </c>
      <c r="S107" s="4" t="str">
        <f t="shared" si="28"/>
        <v xml:space="preserve">№088 </v>
      </c>
    </row>
    <row r="108" spans="1:20" ht="18.75" thickBot="1" x14ac:dyDescent="0.3">
      <c r="A108" s="113"/>
      <c r="B108" s="25" t="s">
        <v>120</v>
      </c>
      <c r="C108" s="97">
        <v>8956.25</v>
      </c>
      <c r="D108" s="97">
        <v>3009.21</v>
      </c>
      <c r="E108" s="97">
        <v>11965.47</v>
      </c>
      <c r="F108" s="97">
        <v>8956.25</v>
      </c>
      <c r="G108" s="97">
        <v>3009.21</v>
      </c>
      <c r="H108" s="97">
        <v>11965.47</v>
      </c>
      <c r="I108" s="26">
        <f t="shared" si="41"/>
        <v>0</v>
      </c>
      <c r="J108" s="26">
        <f t="shared" si="42"/>
        <v>0</v>
      </c>
      <c r="K108" s="26">
        <f t="shared" si="43"/>
        <v>0</v>
      </c>
      <c r="L108" s="123">
        <v>73.749299999999494</v>
      </c>
      <c r="M108" s="28"/>
      <c r="N108" s="28">
        <f t="shared" si="44"/>
        <v>0</v>
      </c>
      <c r="O108" s="29">
        <f t="shared" si="45"/>
        <v>0</v>
      </c>
      <c r="P108" s="25">
        <f t="shared" si="29"/>
        <v>0</v>
      </c>
      <c r="Q108" s="25"/>
      <c r="R108" s="41">
        <f t="shared" si="30"/>
        <v>73.749299999999494</v>
      </c>
      <c r="S108" s="29" t="str">
        <f t="shared" si="28"/>
        <v xml:space="preserve">№089 </v>
      </c>
    </row>
    <row r="109" spans="1:20" ht="18.75" thickBot="1" x14ac:dyDescent="0.3">
      <c r="A109" s="113"/>
      <c r="B109" s="8" t="s">
        <v>121</v>
      </c>
      <c r="C109" s="27">
        <v>5342.48</v>
      </c>
      <c r="D109" s="27">
        <v>2575.64</v>
      </c>
      <c r="E109" s="32">
        <v>7918.23</v>
      </c>
      <c r="F109" s="27">
        <v>5546.76</v>
      </c>
      <c r="G109" s="27">
        <v>2658.15</v>
      </c>
      <c r="H109" s="32">
        <v>8205.02</v>
      </c>
      <c r="I109" s="26">
        <f t="shared" si="41"/>
        <v>204.28000000000065</v>
      </c>
      <c r="J109" s="26">
        <f t="shared" si="42"/>
        <v>82.510000000000218</v>
      </c>
      <c r="K109" s="26">
        <f t="shared" si="43"/>
        <v>286.79000000000087</v>
      </c>
      <c r="L109" s="123">
        <v>-855.22679999999468</v>
      </c>
      <c r="M109" s="28"/>
      <c r="N109" s="30">
        <f t="shared" si="44"/>
        <v>1450.3880000000045</v>
      </c>
      <c r="O109" s="4">
        <f t="shared" si="45"/>
        <v>232.6782000000006</v>
      </c>
      <c r="P109" s="8">
        <f t="shared" si="29"/>
        <v>1683.066200000005</v>
      </c>
      <c r="Q109" s="8"/>
      <c r="R109" s="39">
        <f t="shared" si="30"/>
        <v>-2538.2929999999997</v>
      </c>
      <c r="S109" s="4" t="str">
        <f t="shared" si="28"/>
        <v xml:space="preserve">№090 </v>
      </c>
    </row>
    <row r="110" spans="1:20" ht="18.75" thickBot="1" x14ac:dyDescent="0.3">
      <c r="A110" s="113"/>
      <c r="B110" s="25" t="s">
        <v>122</v>
      </c>
      <c r="C110" s="27">
        <v>27754.26</v>
      </c>
      <c r="D110" s="27">
        <v>11603.04</v>
      </c>
      <c r="E110" s="32">
        <v>39357.31</v>
      </c>
      <c r="F110" s="27">
        <v>28196.97</v>
      </c>
      <c r="G110" s="27">
        <v>11769.49</v>
      </c>
      <c r="H110" s="32">
        <v>39966.47</v>
      </c>
      <c r="I110" s="26">
        <f t="shared" si="41"/>
        <v>442.71000000000276</v>
      </c>
      <c r="J110" s="26">
        <f t="shared" si="42"/>
        <v>166.44999999999891</v>
      </c>
      <c r="K110" s="26">
        <f t="shared" si="43"/>
        <v>609.16000000000349</v>
      </c>
      <c r="L110" s="123">
        <v>-4105.6500999999826</v>
      </c>
      <c r="M110" s="43">
        <v>5969.17</v>
      </c>
      <c r="N110" s="28">
        <f t="shared" si="44"/>
        <v>3143.2410000000195</v>
      </c>
      <c r="O110" s="29">
        <f t="shared" si="45"/>
        <v>469.38899999999688</v>
      </c>
      <c r="P110" s="25">
        <f t="shared" si="29"/>
        <v>3612.6300000000165</v>
      </c>
      <c r="Q110" s="25"/>
      <c r="R110" s="41">
        <f t="shared" si="30"/>
        <v>-1749.110099999999</v>
      </c>
      <c r="S110" s="29" t="str">
        <f t="shared" si="28"/>
        <v xml:space="preserve">№091 </v>
      </c>
      <c r="T110" s="39">
        <f>R111+R110</f>
        <v>-37301.647400000009</v>
      </c>
    </row>
    <row r="111" spans="1:20" x14ac:dyDescent="0.25">
      <c r="A111" s="113"/>
      <c r="B111" s="8" t="s">
        <v>123</v>
      </c>
      <c r="C111" s="27">
        <v>21989.69</v>
      </c>
      <c r="D111" s="27">
        <v>9346.92</v>
      </c>
      <c r="E111" s="27">
        <v>31336.62</v>
      </c>
      <c r="F111" s="27">
        <v>23954.400000000001</v>
      </c>
      <c r="G111" s="27">
        <v>10045.75</v>
      </c>
      <c r="H111" s="27">
        <v>34000.160000000003</v>
      </c>
      <c r="I111" s="26">
        <f t="shared" si="41"/>
        <v>1964.7100000000028</v>
      </c>
      <c r="J111" s="26">
        <f t="shared" si="42"/>
        <v>698.82999999999993</v>
      </c>
      <c r="K111" s="26">
        <f t="shared" si="43"/>
        <v>2663.5400000000045</v>
      </c>
      <c r="L111" s="123">
        <v>-23663.21569999999</v>
      </c>
      <c r="M111" s="43">
        <v>4030.82</v>
      </c>
      <c r="N111" s="28">
        <f t="shared" si="44"/>
        <v>13949.441000000019</v>
      </c>
      <c r="O111" s="29">
        <f t="shared" si="45"/>
        <v>1970.7005999999997</v>
      </c>
      <c r="P111" s="25">
        <f>SUM(N111:O111)</f>
        <v>15920.141600000019</v>
      </c>
      <c r="Q111" s="8"/>
      <c r="R111" s="39">
        <f t="shared" si="30"/>
        <v>-35552.537300000011</v>
      </c>
      <c r="S111" s="4" t="str">
        <f t="shared" si="28"/>
        <v xml:space="preserve">№092 </v>
      </c>
    </row>
    <row r="112" spans="1:20" x14ac:dyDescent="0.25">
      <c r="A112" s="113"/>
      <c r="B112" s="25" t="s">
        <v>124</v>
      </c>
      <c r="C112" s="27">
        <v>19072.490000000002</v>
      </c>
      <c r="D112" s="27">
        <v>11129.36</v>
      </c>
      <c r="E112" s="27">
        <v>30202.400000000001</v>
      </c>
      <c r="F112" s="27">
        <v>19072.490000000002</v>
      </c>
      <c r="G112" s="27">
        <v>11129.36</v>
      </c>
      <c r="H112" s="27">
        <v>30202.44</v>
      </c>
      <c r="I112" s="26">
        <f t="shared" si="41"/>
        <v>0</v>
      </c>
      <c r="J112" s="26">
        <f t="shared" si="42"/>
        <v>0</v>
      </c>
      <c r="K112" s="26">
        <f t="shared" si="43"/>
        <v>3.9999999997235136E-2</v>
      </c>
      <c r="L112" s="123">
        <v>-5.9000000046899037E-3</v>
      </c>
      <c r="M112" s="43">
        <v>0.01</v>
      </c>
      <c r="N112" s="28">
        <f t="shared" si="44"/>
        <v>0</v>
      </c>
      <c r="O112" s="29">
        <f t="shared" si="45"/>
        <v>0</v>
      </c>
      <c r="P112" s="25">
        <f>SUM(N112:O112)</f>
        <v>0</v>
      </c>
      <c r="Q112" s="25"/>
      <c r="R112" s="41">
        <f t="shared" si="30"/>
        <v>4.0999999953100965E-3</v>
      </c>
      <c r="S112" s="29" t="str">
        <f t="shared" si="28"/>
        <v xml:space="preserve">№093 </v>
      </c>
    </row>
    <row r="113" spans="1:20" x14ac:dyDescent="0.25">
      <c r="A113" s="114" t="s">
        <v>418</v>
      </c>
      <c r="B113" s="125" t="s">
        <v>436</v>
      </c>
      <c r="C113" s="131">
        <v>1888.51</v>
      </c>
      <c r="D113" s="131">
        <v>239.3</v>
      </c>
      <c r="E113" s="131">
        <v>2127.8200000000002</v>
      </c>
      <c r="F113" s="131">
        <v>1917.3</v>
      </c>
      <c r="G113" s="131">
        <v>241.44</v>
      </c>
      <c r="H113" s="131">
        <v>2158.7399999999998</v>
      </c>
      <c r="I113" s="127">
        <f t="shared" si="41"/>
        <v>28.789999999999964</v>
      </c>
      <c r="J113" s="127">
        <f t="shared" si="42"/>
        <v>2.1399999999999864</v>
      </c>
      <c r="K113" s="127">
        <f t="shared" si="43"/>
        <v>30.919999999999618</v>
      </c>
      <c r="L113" s="128">
        <v>-1121.3886999999993</v>
      </c>
      <c r="M113" s="129"/>
      <c r="N113" s="129">
        <f t="shared" si="44"/>
        <v>204.40899999999974</v>
      </c>
      <c r="O113" s="130">
        <f t="shared" si="45"/>
        <v>6.0347999999999615</v>
      </c>
      <c r="P113" s="125">
        <f t="shared" si="29"/>
        <v>210.4437999999997</v>
      </c>
      <c r="Q113" s="125"/>
      <c r="R113" s="128">
        <f t="shared" si="30"/>
        <v>-1331.8324999999991</v>
      </c>
      <c r="S113" s="130" t="str">
        <f t="shared" si="28"/>
        <v>№094 сбыт</v>
      </c>
    </row>
    <row r="114" spans="1:20" x14ac:dyDescent="0.25">
      <c r="A114" s="113"/>
      <c r="B114" s="25" t="s">
        <v>126</v>
      </c>
      <c r="C114" s="27">
        <v>4173.75</v>
      </c>
      <c r="D114" s="27">
        <v>2056.9</v>
      </c>
      <c r="E114" s="27">
        <v>6230.82</v>
      </c>
      <c r="F114" s="27">
        <v>4259.55</v>
      </c>
      <c r="G114" s="27">
        <v>2121.88</v>
      </c>
      <c r="H114" s="27">
        <v>6381.6</v>
      </c>
      <c r="I114" s="26">
        <f t="shared" si="41"/>
        <v>85.800000000000182</v>
      </c>
      <c r="J114" s="26">
        <f t="shared" si="42"/>
        <v>64.980000000000018</v>
      </c>
      <c r="K114" s="26">
        <f t="shared" si="43"/>
        <v>150.78000000000065</v>
      </c>
      <c r="L114" s="123">
        <v>-5158.0370999999977</v>
      </c>
      <c r="M114" s="28"/>
      <c r="N114" s="25">
        <f t="shared" si="44"/>
        <v>609.18000000000131</v>
      </c>
      <c r="O114" s="29">
        <f t="shared" si="45"/>
        <v>183.24360000000004</v>
      </c>
      <c r="P114" s="25">
        <f t="shared" si="29"/>
        <v>792.42360000000133</v>
      </c>
      <c r="Q114" s="25"/>
      <c r="R114" s="41">
        <f t="shared" si="30"/>
        <v>-5950.4606999999987</v>
      </c>
      <c r="S114" s="29" t="str">
        <f t="shared" si="28"/>
        <v xml:space="preserve">№095 </v>
      </c>
    </row>
    <row r="115" spans="1:20" x14ac:dyDescent="0.25">
      <c r="A115" s="113"/>
      <c r="B115" s="8" t="s">
        <v>127</v>
      </c>
      <c r="C115" s="27">
        <v>4103.09</v>
      </c>
      <c r="D115" s="27">
        <v>543.37</v>
      </c>
      <c r="E115" s="27">
        <v>4646.47</v>
      </c>
      <c r="F115" s="27">
        <v>4139.7700000000004</v>
      </c>
      <c r="G115" s="27">
        <v>551.14</v>
      </c>
      <c r="H115" s="27">
        <v>4690.91</v>
      </c>
      <c r="I115" s="26">
        <f t="shared" si="41"/>
        <v>36.680000000000291</v>
      </c>
      <c r="J115" s="26">
        <f t="shared" si="42"/>
        <v>7.7699999999999818</v>
      </c>
      <c r="K115" s="26">
        <f t="shared" si="43"/>
        <v>44.4399999999996</v>
      </c>
      <c r="L115" s="123">
        <v>-1338.1072999999997</v>
      </c>
      <c r="M115" s="28"/>
      <c r="N115" s="26">
        <f t="shared" si="44"/>
        <v>260.42800000000204</v>
      </c>
      <c r="O115" s="4">
        <f t="shared" si="45"/>
        <v>21.911399999999947</v>
      </c>
      <c r="P115" s="8">
        <f t="shared" si="29"/>
        <v>282.339400000002</v>
      </c>
      <c r="Q115" s="8"/>
      <c r="R115" s="39">
        <f t="shared" si="30"/>
        <v>-1620.4467000000018</v>
      </c>
      <c r="S115" s="4" t="str">
        <f t="shared" si="28"/>
        <v xml:space="preserve">№096 </v>
      </c>
    </row>
    <row r="116" spans="1:20" x14ac:dyDescent="0.25">
      <c r="A116" s="113"/>
      <c r="B116" s="25" t="s">
        <v>128</v>
      </c>
      <c r="C116" s="27">
        <v>4259.79</v>
      </c>
      <c r="D116" s="27">
        <v>2430.9899999999998</v>
      </c>
      <c r="E116" s="27">
        <v>6690.9</v>
      </c>
      <c r="F116" s="27">
        <v>4264.6499999999996</v>
      </c>
      <c r="G116" s="27">
        <v>2430.9899999999998</v>
      </c>
      <c r="H116" s="27">
        <v>6695.75</v>
      </c>
      <c r="I116" s="26">
        <f t="shared" si="41"/>
        <v>4.8599999999996726</v>
      </c>
      <c r="J116" s="26">
        <f t="shared" si="42"/>
        <v>0</v>
      </c>
      <c r="K116" s="26">
        <f t="shared" si="43"/>
        <v>4.8500000000003638</v>
      </c>
      <c r="L116" s="123">
        <v>-491.1250510158012</v>
      </c>
      <c r="M116" s="28"/>
      <c r="N116" s="28">
        <f t="shared" si="44"/>
        <v>34.505999999997677</v>
      </c>
      <c r="O116" s="29">
        <f t="shared" si="45"/>
        <v>0</v>
      </c>
      <c r="P116" s="25">
        <f t="shared" si="29"/>
        <v>34.505999999997677</v>
      </c>
      <c r="Q116" s="25"/>
      <c r="R116" s="41">
        <f t="shared" si="30"/>
        <v>-525.6310510157989</v>
      </c>
      <c r="S116" s="29" t="str">
        <f t="shared" si="28"/>
        <v xml:space="preserve">№097 </v>
      </c>
    </row>
    <row r="117" spans="1:20" x14ac:dyDescent="0.25">
      <c r="A117" s="113"/>
      <c r="B117" s="8" t="s">
        <v>129</v>
      </c>
      <c r="C117" s="27">
        <v>1968.95</v>
      </c>
      <c r="D117" s="27">
        <v>502.72</v>
      </c>
      <c r="E117" s="27">
        <v>2471.69</v>
      </c>
      <c r="F117" s="27">
        <v>1977.71</v>
      </c>
      <c r="G117" s="27">
        <v>506</v>
      </c>
      <c r="H117" s="27">
        <v>2483.7199999999998</v>
      </c>
      <c r="I117" s="26">
        <f t="shared" si="41"/>
        <v>8.7599999999999909</v>
      </c>
      <c r="J117" s="26">
        <f t="shared" si="42"/>
        <v>3.2799999999999727</v>
      </c>
      <c r="K117" s="26">
        <f t="shared" si="43"/>
        <v>12.029999999999745</v>
      </c>
      <c r="L117" s="123">
        <v>-1704.1405000000009</v>
      </c>
      <c r="M117" s="28"/>
      <c r="N117" s="30">
        <f t="shared" si="44"/>
        <v>62.195999999999934</v>
      </c>
      <c r="O117" s="4">
        <f t="shared" si="45"/>
        <v>9.2495999999999228</v>
      </c>
      <c r="P117" s="8">
        <f t="shared" si="29"/>
        <v>71.445599999999857</v>
      </c>
      <c r="Q117" s="8"/>
      <c r="R117" s="39">
        <f t="shared" si="30"/>
        <v>-1775.5861000000007</v>
      </c>
      <c r="S117" s="4" t="str">
        <f t="shared" si="28"/>
        <v xml:space="preserve">№098 </v>
      </c>
    </row>
    <row r="118" spans="1:20" x14ac:dyDescent="0.25">
      <c r="A118" s="113"/>
      <c r="B118" s="25" t="s">
        <v>130</v>
      </c>
      <c r="C118" s="27">
        <v>17453.57</v>
      </c>
      <c r="D118" s="27">
        <v>14840.43</v>
      </c>
      <c r="E118" s="27">
        <v>32294.06</v>
      </c>
      <c r="F118" s="27">
        <v>17930.150000000001</v>
      </c>
      <c r="G118" s="27">
        <v>15101.48</v>
      </c>
      <c r="H118" s="27">
        <v>33031.69</v>
      </c>
      <c r="I118" s="26">
        <f t="shared" si="41"/>
        <v>476.58000000000175</v>
      </c>
      <c r="J118" s="26">
        <f t="shared" si="42"/>
        <v>261.04999999999927</v>
      </c>
      <c r="K118" s="26">
        <f t="shared" si="43"/>
        <v>737.63000000000102</v>
      </c>
      <c r="L118" s="123">
        <v>133.43310000000201</v>
      </c>
      <c r="M118" s="28"/>
      <c r="N118" s="28">
        <f t="shared" si="44"/>
        <v>3383.7180000000121</v>
      </c>
      <c r="O118" s="29">
        <f t="shared" si="45"/>
        <v>736.1609999999979</v>
      </c>
      <c r="P118" s="25">
        <f>SUM(N118:O118)</f>
        <v>4119.8790000000099</v>
      </c>
      <c r="Q118" s="25"/>
      <c r="R118" s="41">
        <f t="shared" si="30"/>
        <v>-3986.4459000000079</v>
      </c>
      <c r="S118" s="29" t="str">
        <f t="shared" si="28"/>
        <v xml:space="preserve">№099 </v>
      </c>
    </row>
    <row r="119" spans="1:20" x14ac:dyDescent="0.25">
      <c r="A119" s="113"/>
      <c r="B119" s="8" t="s">
        <v>131</v>
      </c>
      <c r="C119" s="27">
        <v>4.2</v>
      </c>
      <c r="D119" s="27">
        <v>1.77</v>
      </c>
      <c r="E119" s="27">
        <v>5.97</v>
      </c>
      <c r="F119" s="27">
        <v>4.2</v>
      </c>
      <c r="G119" s="27">
        <v>1.77</v>
      </c>
      <c r="H119" s="27">
        <v>5.97</v>
      </c>
      <c r="I119" s="26">
        <f t="shared" si="41"/>
        <v>0</v>
      </c>
      <c r="J119" s="26">
        <f t="shared" si="42"/>
        <v>0</v>
      </c>
      <c r="K119" s="26">
        <f t="shared" si="43"/>
        <v>0</v>
      </c>
      <c r="L119" s="123">
        <v>-1.349500000000001</v>
      </c>
      <c r="M119" s="28"/>
      <c r="N119" s="30">
        <f t="shared" si="44"/>
        <v>0</v>
      </c>
      <c r="O119" s="4">
        <f t="shared" si="45"/>
        <v>0</v>
      </c>
      <c r="P119" s="8">
        <f t="shared" si="29"/>
        <v>0</v>
      </c>
      <c r="Q119" s="8"/>
      <c r="R119" s="39">
        <f t="shared" si="30"/>
        <v>-1.349500000000001</v>
      </c>
      <c r="S119" s="4" t="str">
        <f t="shared" si="28"/>
        <v>№100</v>
      </c>
    </row>
    <row r="120" spans="1:20" x14ac:dyDescent="0.25">
      <c r="A120" s="113"/>
      <c r="B120" s="25" t="s">
        <v>132</v>
      </c>
      <c r="C120" s="27">
        <v>7554.44</v>
      </c>
      <c r="D120" s="27">
        <v>2540.79</v>
      </c>
      <c r="E120" s="27">
        <v>10095.379999999999</v>
      </c>
      <c r="F120" s="27">
        <v>7637.7</v>
      </c>
      <c r="G120" s="27">
        <v>2550.13</v>
      </c>
      <c r="H120" s="27">
        <v>10207.98</v>
      </c>
      <c r="I120" s="26">
        <f t="shared" si="41"/>
        <v>83.260000000000218</v>
      </c>
      <c r="J120" s="26">
        <f t="shared" si="42"/>
        <v>9.3400000000001455</v>
      </c>
      <c r="K120" s="26">
        <f t="shared" si="43"/>
        <v>112.60000000000036</v>
      </c>
      <c r="L120" s="123">
        <v>-1036.1565999999962</v>
      </c>
      <c r="M120" s="28"/>
      <c r="N120" s="28">
        <f t="shared" si="44"/>
        <v>591.14600000000155</v>
      </c>
      <c r="O120" s="29">
        <f t="shared" si="45"/>
        <v>26.338800000000408</v>
      </c>
      <c r="P120" s="25">
        <f t="shared" si="29"/>
        <v>617.484800000002</v>
      </c>
      <c r="Q120" s="25"/>
      <c r="R120" s="41">
        <f t="shared" si="30"/>
        <v>-1653.6413999999982</v>
      </c>
      <c r="S120" s="29" t="str">
        <f t="shared" si="28"/>
        <v xml:space="preserve">№101 </v>
      </c>
    </row>
    <row r="121" spans="1:20" x14ac:dyDescent="0.25">
      <c r="A121" s="113" t="s">
        <v>359</v>
      </c>
      <c r="B121" s="125" t="s">
        <v>133</v>
      </c>
      <c r="C121" s="126"/>
      <c r="D121" s="126"/>
      <c r="E121" s="126"/>
      <c r="F121" s="126"/>
      <c r="G121" s="126"/>
      <c r="H121" s="126"/>
      <c r="I121" s="127"/>
      <c r="J121" s="127"/>
      <c r="K121" s="127"/>
      <c r="L121" s="128">
        <v>0.23100999998973748</v>
      </c>
      <c r="M121" s="129"/>
      <c r="N121" s="127"/>
      <c r="O121" s="130"/>
      <c r="P121" s="125"/>
      <c r="Q121" s="125"/>
      <c r="R121" s="128">
        <f t="shared" si="30"/>
        <v>0.23100999998973748</v>
      </c>
      <c r="S121" s="130" t="str">
        <f t="shared" si="28"/>
        <v>№102 сбыт</v>
      </c>
    </row>
    <row r="122" spans="1:20" x14ac:dyDescent="0.25">
      <c r="A122" s="113" t="s">
        <v>373</v>
      </c>
      <c r="B122" s="125" t="s">
        <v>405</v>
      </c>
      <c r="C122" s="131">
        <v>34.49</v>
      </c>
      <c r="D122" s="131">
        <v>882.76</v>
      </c>
      <c r="E122" s="131">
        <v>917.28</v>
      </c>
      <c r="F122" s="131">
        <v>35.229999999999997</v>
      </c>
      <c r="G122" s="131">
        <v>882.77</v>
      </c>
      <c r="H122" s="131">
        <v>918.03</v>
      </c>
      <c r="I122" s="127">
        <f t="shared" ref="I122:K126" si="46">F122-C122</f>
        <v>0.73999999999999488</v>
      </c>
      <c r="J122" s="127">
        <f t="shared" si="46"/>
        <v>9.9999999999909051E-3</v>
      </c>
      <c r="K122" s="127">
        <f t="shared" si="46"/>
        <v>0.75</v>
      </c>
      <c r="L122" s="128">
        <v>-36.280899999999875</v>
      </c>
      <c r="M122" s="129"/>
      <c r="N122" s="129">
        <f t="shared" ref="N122:O126" si="47">I122*N$6</f>
        <v>5.2539999999999631</v>
      </c>
      <c r="O122" s="130">
        <f t="shared" si="47"/>
        <v>2.819999999997435E-2</v>
      </c>
      <c r="P122" s="125">
        <f t="shared" si="29"/>
        <v>5.2821999999999374</v>
      </c>
      <c r="Q122" s="125"/>
      <c r="R122" s="128">
        <f t="shared" si="30"/>
        <v>-41.563099999999814</v>
      </c>
      <c r="S122" s="130" t="str">
        <f t="shared" si="28"/>
        <v>№103 сбыт</v>
      </c>
    </row>
    <row r="123" spans="1:20" x14ac:dyDescent="0.25">
      <c r="A123" s="113"/>
      <c r="B123" s="8" t="s">
        <v>135</v>
      </c>
      <c r="C123" s="27">
        <v>3275.74</v>
      </c>
      <c r="D123" s="27">
        <v>17845.07</v>
      </c>
      <c r="E123" s="27">
        <v>21120.87</v>
      </c>
      <c r="F123" s="27">
        <v>3275.74</v>
      </c>
      <c r="G123" s="27">
        <v>18194.939999999999</v>
      </c>
      <c r="H123" s="27">
        <v>21470.74</v>
      </c>
      <c r="I123" s="26">
        <f t="shared" si="46"/>
        <v>0</v>
      </c>
      <c r="J123" s="26">
        <f t="shared" si="46"/>
        <v>349.86999999999898</v>
      </c>
      <c r="K123" s="26">
        <f t="shared" si="46"/>
        <v>349.87000000000262</v>
      </c>
      <c r="L123" s="123">
        <v>2088.0401999999967</v>
      </c>
      <c r="M123" s="28"/>
      <c r="N123" s="26">
        <f t="shared" si="47"/>
        <v>0</v>
      </c>
      <c r="O123" s="4">
        <f t="shared" si="47"/>
        <v>986.6333999999971</v>
      </c>
      <c r="P123" s="8">
        <f t="shared" si="29"/>
        <v>986.6333999999971</v>
      </c>
      <c r="Q123" s="8"/>
      <c r="R123" s="39">
        <f t="shared" si="30"/>
        <v>1101.4067999999997</v>
      </c>
      <c r="S123" s="4" t="str">
        <f t="shared" si="28"/>
        <v xml:space="preserve">№104 </v>
      </c>
    </row>
    <row r="124" spans="1:20" x14ac:dyDescent="0.25">
      <c r="A124" s="113"/>
      <c r="B124" s="25" t="s">
        <v>136</v>
      </c>
      <c r="C124" s="27">
        <v>13246.39</v>
      </c>
      <c r="D124" s="27">
        <v>6089.29</v>
      </c>
      <c r="E124" s="27">
        <v>19335.73</v>
      </c>
      <c r="F124" s="27">
        <v>13769.67</v>
      </c>
      <c r="G124" s="27">
        <v>6337.3</v>
      </c>
      <c r="H124" s="27">
        <v>20107.03</v>
      </c>
      <c r="I124" s="26">
        <f t="shared" si="46"/>
        <v>523.28000000000065</v>
      </c>
      <c r="J124" s="26">
        <f t="shared" si="46"/>
        <v>248.01000000000022</v>
      </c>
      <c r="K124" s="26">
        <f t="shared" si="46"/>
        <v>771.29999999999927</v>
      </c>
      <c r="L124" s="123">
        <v>-18151.092499999995</v>
      </c>
      <c r="M124" s="28">
        <v>17000</v>
      </c>
      <c r="N124" s="28">
        <f t="shared" si="47"/>
        <v>3715.2880000000046</v>
      </c>
      <c r="O124" s="29">
        <f t="shared" si="47"/>
        <v>699.38820000000055</v>
      </c>
      <c r="P124" s="25">
        <f t="shared" si="29"/>
        <v>4414.6762000000053</v>
      </c>
      <c r="Q124" s="25"/>
      <c r="R124" s="41">
        <f t="shared" si="30"/>
        <v>-5565.7687000000005</v>
      </c>
      <c r="S124" s="29" t="str">
        <f t="shared" si="28"/>
        <v>№104б</v>
      </c>
    </row>
    <row r="125" spans="1:20" x14ac:dyDescent="0.25">
      <c r="A125" s="113"/>
      <c r="B125" s="8" t="s">
        <v>137</v>
      </c>
      <c r="C125" s="27">
        <v>5101.1400000000003</v>
      </c>
      <c r="D125" s="27">
        <v>1145.69</v>
      </c>
      <c r="E125" s="27">
        <v>6246.85</v>
      </c>
      <c r="F125" s="27">
        <v>5101.1400000000003</v>
      </c>
      <c r="G125" s="27">
        <v>1145.69</v>
      </c>
      <c r="H125" s="27">
        <v>6246.85</v>
      </c>
      <c r="I125" s="26">
        <f t="shared" si="46"/>
        <v>0</v>
      </c>
      <c r="J125" s="26">
        <f t="shared" si="46"/>
        <v>0</v>
      </c>
      <c r="K125" s="26">
        <f t="shared" si="46"/>
        <v>0</v>
      </c>
      <c r="L125" s="123">
        <v>-93.289800000002856</v>
      </c>
      <c r="M125" s="28">
        <v>443.06</v>
      </c>
      <c r="N125" s="30">
        <f t="shared" si="47"/>
        <v>0</v>
      </c>
      <c r="O125" s="4">
        <f t="shared" si="47"/>
        <v>0</v>
      </c>
      <c r="P125" s="8">
        <f t="shared" si="29"/>
        <v>0</v>
      </c>
      <c r="Q125" s="8"/>
      <c r="R125" s="39">
        <f t="shared" si="30"/>
        <v>349.77019999999715</v>
      </c>
      <c r="S125" s="4" t="str">
        <f t="shared" si="28"/>
        <v xml:space="preserve">№105 </v>
      </c>
    </row>
    <row r="126" spans="1:20" x14ac:dyDescent="0.25">
      <c r="A126" s="113"/>
      <c r="B126" s="25" t="s">
        <v>138</v>
      </c>
      <c r="C126" s="27">
        <v>1249.4000000000001</v>
      </c>
      <c r="D126" s="27">
        <v>664</v>
      </c>
      <c r="E126" s="27">
        <v>1913.41</v>
      </c>
      <c r="F126" s="27">
        <v>1250.0899999999999</v>
      </c>
      <c r="G126" s="27">
        <v>664.53</v>
      </c>
      <c r="H126" s="27">
        <v>1914.63</v>
      </c>
      <c r="I126" s="26">
        <f t="shared" si="46"/>
        <v>0.6899999999998272</v>
      </c>
      <c r="J126" s="26">
        <f t="shared" si="46"/>
        <v>0.52999999999997272</v>
      </c>
      <c r="K126" s="26">
        <f t="shared" si="46"/>
        <v>1.2200000000000273</v>
      </c>
      <c r="L126" s="123">
        <v>-207.21390000000039</v>
      </c>
      <c r="M126" s="28"/>
      <c r="N126" s="28">
        <f t="shared" si="47"/>
        <v>4.8989999999987726</v>
      </c>
      <c r="O126" s="29">
        <f t="shared" si="47"/>
        <v>1.4945999999999229</v>
      </c>
      <c r="P126" s="25">
        <f t="shared" si="29"/>
        <v>6.3935999999986954</v>
      </c>
      <c r="Q126" s="25"/>
      <c r="R126" s="41">
        <f t="shared" si="30"/>
        <v>-213.60749999999908</v>
      </c>
      <c r="S126" s="29" t="str">
        <f t="shared" si="28"/>
        <v xml:space="preserve">№106 </v>
      </c>
    </row>
    <row r="127" spans="1:20" x14ac:dyDescent="0.25">
      <c r="A127" s="113"/>
      <c r="B127" s="8" t="s">
        <v>139</v>
      </c>
      <c r="I127" s="26"/>
      <c r="J127" s="26"/>
      <c r="K127" s="26"/>
      <c r="L127" s="123">
        <v>0.62</v>
      </c>
      <c r="M127" s="28"/>
      <c r="N127" s="30"/>
      <c r="O127" s="4"/>
      <c r="P127" s="8"/>
      <c r="Q127" s="8"/>
      <c r="R127" s="39">
        <f t="shared" si="30"/>
        <v>0.62</v>
      </c>
      <c r="S127" s="4" t="str">
        <f t="shared" si="28"/>
        <v xml:space="preserve">№107 </v>
      </c>
      <c r="T127" t="s">
        <v>92</v>
      </c>
    </row>
    <row r="128" spans="1:20" x14ac:dyDescent="0.25">
      <c r="A128" s="113" t="s">
        <v>435</v>
      </c>
      <c r="B128" s="25" t="s">
        <v>140</v>
      </c>
      <c r="C128" s="27">
        <v>11841.03</v>
      </c>
      <c r="D128" s="27">
        <v>7279.69</v>
      </c>
      <c r="E128" s="27">
        <v>19120.740000000002</v>
      </c>
      <c r="F128" s="27">
        <v>12409.91</v>
      </c>
      <c r="G128" s="27">
        <v>7540.98</v>
      </c>
      <c r="H128" s="27">
        <v>19950.91</v>
      </c>
      <c r="I128" s="26">
        <f t="shared" ref="I128:K130" si="48">F128-C128</f>
        <v>568.8799999999992</v>
      </c>
      <c r="J128" s="26">
        <f t="shared" si="48"/>
        <v>261.28999999999996</v>
      </c>
      <c r="K128" s="26">
        <f t="shared" si="48"/>
        <v>830.16999999999825</v>
      </c>
      <c r="L128" s="123">
        <v>-6079.5243000000009</v>
      </c>
      <c r="M128" s="28">
        <v>1199.3900000000001</v>
      </c>
      <c r="N128" s="28">
        <f t="shared" ref="N128:O130" si="49">I128*N$6</f>
        <v>4039.0479999999943</v>
      </c>
      <c r="O128" s="29">
        <f t="shared" si="49"/>
        <v>736.8377999999999</v>
      </c>
      <c r="P128" s="25">
        <f t="shared" si="29"/>
        <v>4775.8857999999946</v>
      </c>
      <c r="Q128" s="25"/>
      <c r="R128" s="41">
        <f t="shared" si="30"/>
        <v>-9656.0200999999961</v>
      </c>
      <c r="S128" s="29" t="str">
        <f t="shared" si="28"/>
        <v xml:space="preserve">№108 </v>
      </c>
    </row>
    <row r="129" spans="1:19" x14ac:dyDescent="0.25">
      <c r="A129" s="113"/>
      <c r="B129" s="8" t="s">
        <v>141</v>
      </c>
      <c r="C129" s="27">
        <v>1480.34</v>
      </c>
      <c r="D129" s="27">
        <v>1492.33</v>
      </c>
      <c r="E129" s="27">
        <v>2972.68</v>
      </c>
      <c r="F129" s="27">
        <v>1552.26</v>
      </c>
      <c r="G129" s="27">
        <v>1543.45</v>
      </c>
      <c r="H129" s="27">
        <v>3095.73</v>
      </c>
      <c r="I129" s="26">
        <f t="shared" si="48"/>
        <v>71.920000000000073</v>
      </c>
      <c r="J129" s="26">
        <f t="shared" si="48"/>
        <v>51.120000000000118</v>
      </c>
      <c r="K129" s="26">
        <f t="shared" si="48"/>
        <v>123.05000000000018</v>
      </c>
      <c r="L129" s="123">
        <v>-1174.5522999999996</v>
      </c>
      <c r="M129" s="28"/>
      <c r="N129" s="30">
        <f t="shared" si="49"/>
        <v>510.63200000000052</v>
      </c>
      <c r="O129" s="4">
        <f t="shared" si="49"/>
        <v>144.15840000000031</v>
      </c>
      <c r="P129" s="8">
        <f t="shared" si="29"/>
        <v>654.79040000000077</v>
      </c>
      <c r="Q129" s="8"/>
      <c r="R129" s="39">
        <f t="shared" si="30"/>
        <v>-1829.3427000000004</v>
      </c>
      <c r="S129" s="4" t="str">
        <f t="shared" si="28"/>
        <v xml:space="preserve">№109 </v>
      </c>
    </row>
    <row r="130" spans="1:19" x14ac:dyDescent="0.25">
      <c r="A130" s="113"/>
      <c r="B130" s="25" t="s">
        <v>142</v>
      </c>
      <c r="C130" s="27">
        <v>12910.98</v>
      </c>
      <c r="D130" s="27">
        <v>6844.32</v>
      </c>
      <c r="E130" s="27">
        <v>19755.39</v>
      </c>
      <c r="F130" s="27">
        <v>13127.55</v>
      </c>
      <c r="G130" s="27">
        <v>6981.04</v>
      </c>
      <c r="H130" s="27">
        <v>20108.7</v>
      </c>
      <c r="I130" s="26">
        <f t="shared" si="48"/>
        <v>216.56999999999971</v>
      </c>
      <c r="J130" s="26">
        <f t="shared" si="48"/>
        <v>136.72000000000025</v>
      </c>
      <c r="K130" s="26">
        <f t="shared" si="48"/>
        <v>353.31000000000131</v>
      </c>
      <c r="L130" s="123">
        <v>-18466.550999999996</v>
      </c>
      <c r="M130" s="28"/>
      <c r="N130" s="28">
        <f t="shared" si="49"/>
        <v>1537.6469999999979</v>
      </c>
      <c r="O130" s="29">
        <f t="shared" si="49"/>
        <v>385.55040000000071</v>
      </c>
      <c r="P130" s="25">
        <f t="shared" si="29"/>
        <v>1923.1973999999987</v>
      </c>
      <c r="Q130" s="25"/>
      <c r="R130" s="41">
        <f t="shared" si="30"/>
        <v>-20389.748399999993</v>
      </c>
      <c r="S130" s="29" t="str">
        <f t="shared" si="28"/>
        <v xml:space="preserve">№110 </v>
      </c>
    </row>
    <row r="131" spans="1:19" x14ac:dyDescent="0.25">
      <c r="A131" s="113"/>
      <c r="B131" s="8" t="s">
        <v>143</v>
      </c>
      <c r="I131" s="26"/>
      <c r="J131" s="26"/>
      <c r="K131" s="26"/>
      <c r="L131" s="123">
        <v>402.83109999999988</v>
      </c>
      <c r="M131" s="28"/>
      <c r="N131" s="26"/>
      <c r="O131" s="4"/>
      <c r="P131" s="8"/>
      <c r="Q131" s="8"/>
      <c r="R131" s="39">
        <f t="shared" si="30"/>
        <v>402.83109999999988</v>
      </c>
      <c r="S131" s="4" t="str">
        <f t="shared" si="28"/>
        <v xml:space="preserve">№111 </v>
      </c>
    </row>
    <row r="132" spans="1:19" x14ac:dyDescent="0.25">
      <c r="A132" s="114" t="s">
        <v>415</v>
      </c>
      <c r="B132" s="125" t="s">
        <v>144</v>
      </c>
      <c r="C132" s="126"/>
      <c r="D132" s="126"/>
      <c r="E132" s="126"/>
      <c r="F132" s="126"/>
      <c r="G132" s="126"/>
      <c r="H132" s="126"/>
      <c r="I132" s="127"/>
      <c r="J132" s="127"/>
      <c r="K132" s="127"/>
      <c r="L132" s="128">
        <v>-4.2000000019015715E-3</v>
      </c>
      <c r="M132" s="129"/>
      <c r="N132" s="129"/>
      <c r="O132" s="130"/>
      <c r="P132" s="125"/>
      <c r="Q132" s="125"/>
      <c r="R132" s="128">
        <f t="shared" si="30"/>
        <v>-4.2000000019015715E-3</v>
      </c>
      <c r="S132" s="130" t="str">
        <f t="shared" si="28"/>
        <v>№112 сбыт</v>
      </c>
    </row>
    <row r="133" spans="1:19" x14ac:dyDescent="0.25">
      <c r="A133" s="113" t="s">
        <v>357</v>
      </c>
      <c r="B133" s="125" t="s">
        <v>145</v>
      </c>
      <c r="C133" s="97">
        <v>4065.83</v>
      </c>
      <c r="D133" s="97">
        <v>1568.65</v>
      </c>
      <c r="E133" s="97">
        <v>5634.49</v>
      </c>
      <c r="F133" s="97">
        <v>4065.83</v>
      </c>
      <c r="G133" s="97">
        <v>1568.65</v>
      </c>
      <c r="H133" s="97">
        <v>5634.49</v>
      </c>
      <c r="I133" s="127">
        <f t="shared" ref="I133:K138" si="50">F133-C133</f>
        <v>0</v>
      </c>
      <c r="J133" s="127">
        <f t="shared" si="50"/>
        <v>0</v>
      </c>
      <c r="K133" s="127">
        <f t="shared" si="50"/>
        <v>0</v>
      </c>
      <c r="L133" s="128">
        <v>0.86440000000129658</v>
      </c>
      <c r="M133" s="129"/>
      <c r="N133" s="129"/>
      <c r="O133" s="130"/>
      <c r="P133" s="125"/>
      <c r="Q133" s="125"/>
      <c r="R133" s="128">
        <f t="shared" si="30"/>
        <v>0.86440000000129658</v>
      </c>
      <c r="S133" s="130" t="str">
        <f t="shared" si="28"/>
        <v>№113 сбыт</v>
      </c>
    </row>
    <row r="134" spans="1:19" x14ac:dyDescent="0.25">
      <c r="A134" s="113"/>
      <c r="B134" s="25" t="s">
        <v>146</v>
      </c>
      <c r="C134" s="27">
        <v>14565.03</v>
      </c>
      <c r="D134" s="27">
        <v>4666.01</v>
      </c>
      <c r="E134" s="27">
        <v>19231.05</v>
      </c>
      <c r="F134" s="27">
        <v>14660.04</v>
      </c>
      <c r="G134" s="27">
        <v>4692.79</v>
      </c>
      <c r="H134" s="27">
        <v>19352.84</v>
      </c>
      <c r="I134" s="26">
        <f t="shared" si="50"/>
        <v>95.010000000000218</v>
      </c>
      <c r="J134" s="26">
        <f t="shared" si="50"/>
        <v>26.779999999999745</v>
      </c>
      <c r="K134" s="26">
        <f t="shared" si="50"/>
        <v>121.79000000000087</v>
      </c>
      <c r="L134" s="123">
        <v>-6168.1652000000022</v>
      </c>
      <c r="M134" s="28">
        <v>5000</v>
      </c>
      <c r="N134" s="28">
        <f t="shared" ref="N134:O138" si="51">I134*N$6</f>
        <v>674.5710000000015</v>
      </c>
      <c r="O134" s="29">
        <f t="shared" si="51"/>
        <v>75.519599999999272</v>
      </c>
      <c r="P134" s="25">
        <f t="shared" si="29"/>
        <v>750.09060000000079</v>
      </c>
      <c r="Q134" s="25"/>
      <c r="R134" s="41">
        <f t="shared" si="30"/>
        <v>-1918.2558000000026</v>
      </c>
      <c r="S134" s="29" t="str">
        <f t="shared" si="28"/>
        <v xml:space="preserve">№114 </v>
      </c>
    </row>
    <row r="135" spans="1:19" x14ac:dyDescent="0.25">
      <c r="A135" s="113"/>
      <c r="B135" s="8" t="s">
        <v>147</v>
      </c>
      <c r="C135" s="27">
        <v>1095.97</v>
      </c>
      <c r="D135" s="27">
        <v>291.58999999999997</v>
      </c>
      <c r="E135" s="27">
        <v>1387.7</v>
      </c>
      <c r="F135" s="27">
        <v>1095.97</v>
      </c>
      <c r="G135" s="27">
        <v>291.58999999999997</v>
      </c>
      <c r="H135" s="27">
        <v>1387.7</v>
      </c>
      <c r="I135" s="26">
        <f t="shared" si="50"/>
        <v>0</v>
      </c>
      <c r="J135" s="26">
        <f t="shared" si="50"/>
        <v>0</v>
      </c>
      <c r="K135" s="26">
        <f t="shared" si="50"/>
        <v>0</v>
      </c>
      <c r="L135" s="123">
        <v>102.74849999999996</v>
      </c>
      <c r="M135" s="28"/>
      <c r="N135" s="30">
        <f t="shared" si="51"/>
        <v>0</v>
      </c>
      <c r="O135" s="4">
        <f t="shared" si="51"/>
        <v>0</v>
      </c>
      <c r="P135" s="8">
        <f t="shared" si="29"/>
        <v>0</v>
      </c>
      <c r="Q135" s="8"/>
      <c r="R135" s="39">
        <f t="shared" si="30"/>
        <v>102.74849999999996</v>
      </c>
      <c r="S135" s="4" t="str">
        <f t="shared" si="28"/>
        <v xml:space="preserve">№115 </v>
      </c>
    </row>
    <row r="136" spans="1:19" x14ac:dyDescent="0.25">
      <c r="A136" s="113"/>
      <c r="B136" s="25" t="s">
        <v>148</v>
      </c>
      <c r="C136" s="27">
        <v>7432.01</v>
      </c>
      <c r="D136" s="27">
        <v>4891.88</v>
      </c>
      <c r="E136" s="27">
        <v>12323.9</v>
      </c>
      <c r="F136" s="27">
        <v>7432.01</v>
      </c>
      <c r="G136" s="27">
        <v>4891.88</v>
      </c>
      <c r="H136" s="27">
        <v>12323.9</v>
      </c>
      <c r="I136" s="26">
        <f t="shared" si="50"/>
        <v>0</v>
      </c>
      <c r="J136" s="26">
        <f t="shared" si="50"/>
        <v>0</v>
      </c>
      <c r="K136" s="26">
        <f t="shared" si="50"/>
        <v>0</v>
      </c>
      <c r="L136" s="123">
        <v>-20971.459100000007</v>
      </c>
      <c r="M136" s="28"/>
      <c r="N136" s="28">
        <f t="shared" si="51"/>
        <v>0</v>
      </c>
      <c r="O136" s="29">
        <f t="shared" si="51"/>
        <v>0</v>
      </c>
      <c r="P136" s="25">
        <f t="shared" si="29"/>
        <v>0</v>
      </c>
      <c r="Q136" s="25"/>
      <c r="R136" s="41">
        <f t="shared" si="30"/>
        <v>-20971.459100000007</v>
      </c>
      <c r="S136" s="29" t="str">
        <f t="shared" si="28"/>
        <v xml:space="preserve">№116 </v>
      </c>
    </row>
    <row r="137" spans="1:19" x14ac:dyDescent="0.25">
      <c r="A137" s="113"/>
      <c r="B137" s="8" t="s">
        <v>149</v>
      </c>
      <c r="C137" s="27">
        <v>22647.279999999999</v>
      </c>
      <c r="D137" s="27">
        <v>13552.49</v>
      </c>
      <c r="E137" s="27">
        <v>36199.78</v>
      </c>
      <c r="F137" s="27">
        <v>22647.279999999999</v>
      </c>
      <c r="G137" s="27">
        <v>13552.49</v>
      </c>
      <c r="H137" s="27">
        <v>36199.79</v>
      </c>
      <c r="I137" s="26">
        <f t="shared" si="50"/>
        <v>0</v>
      </c>
      <c r="J137" s="26">
        <f t="shared" si="50"/>
        <v>0</v>
      </c>
      <c r="K137" s="26">
        <f t="shared" si="50"/>
        <v>1.0000000002037268E-2</v>
      </c>
      <c r="L137" s="123">
        <v>286.47810000000544</v>
      </c>
      <c r="M137" s="28"/>
      <c r="N137" s="30">
        <f t="shared" si="51"/>
        <v>0</v>
      </c>
      <c r="O137" s="4">
        <f t="shared" si="51"/>
        <v>0</v>
      </c>
      <c r="P137" s="8">
        <f t="shared" si="29"/>
        <v>0</v>
      </c>
      <c r="Q137" s="8"/>
      <c r="R137" s="39">
        <f t="shared" si="30"/>
        <v>286.47810000000544</v>
      </c>
      <c r="S137" s="4" t="str">
        <f t="shared" si="28"/>
        <v xml:space="preserve">№117 </v>
      </c>
    </row>
    <row r="138" spans="1:19" x14ac:dyDescent="0.25">
      <c r="A138" s="113" t="s">
        <v>319</v>
      </c>
      <c r="B138" s="125" t="s">
        <v>404</v>
      </c>
      <c r="C138" s="98">
        <v>7201.38</v>
      </c>
      <c r="D138" s="98">
        <v>3183.2200000000003</v>
      </c>
      <c r="E138" s="98">
        <v>10384.61</v>
      </c>
      <c r="F138" s="98">
        <v>7201.38</v>
      </c>
      <c r="G138" s="98">
        <v>3183.2200000000003</v>
      </c>
      <c r="H138" s="98">
        <v>10384.61</v>
      </c>
      <c r="I138" s="127">
        <f t="shared" si="50"/>
        <v>0</v>
      </c>
      <c r="J138" s="127">
        <f t="shared" si="50"/>
        <v>0</v>
      </c>
      <c r="K138" s="127">
        <f t="shared" si="50"/>
        <v>0</v>
      </c>
      <c r="L138" s="128">
        <v>-1.9000000011146767E-3</v>
      </c>
      <c r="M138" s="129"/>
      <c r="N138" s="129">
        <f t="shared" si="51"/>
        <v>0</v>
      </c>
      <c r="O138" s="130">
        <f t="shared" si="51"/>
        <v>0</v>
      </c>
      <c r="P138" s="125">
        <f t="shared" si="29"/>
        <v>0</v>
      </c>
      <c r="Q138" s="125"/>
      <c r="R138" s="128">
        <f t="shared" si="30"/>
        <v>-1.9000000011146767E-3</v>
      </c>
      <c r="S138" s="130" t="str">
        <f t="shared" ref="S138:S201" si="52">B138</f>
        <v>№118 сбыт</v>
      </c>
    </row>
    <row r="139" spans="1:19" x14ac:dyDescent="0.25">
      <c r="A139" s="113"/>
      <c r="B139" s="8" t="s">
        <v>151</v>
      </c>
      <c r="I139" s="26"/>
      <c r="J139" s="26"/>
      <c r="K139" s="26"/>
      <c r="L139" s="123">
        <v>0</v>
      </c>
      <c r="M139" s="28"/>
      <c r="N139" s="26"/>
      <c r="O139" s="4"/>
      <c r="P139" s="8"/>
      <c r="Q139" s="8"/>
      <c r="R139" s="39">
        <f t="shared" si="30"/>
        <v>0</v>
      </c>
      <c r="S139" s="4" t="str">
        <f t="shared" si="52"/>
        <v>№118а не установлен</v>
      </c>
    </row>
    <row r="140" spans="1:19" x14ac:dyDescent="0.25">
      <c r="A140" s="113"/>
      <c r="B140" s="25" t="s">
        <v>152</v>
      </c>
      <c r="C140" s="27">
        <v>5447.18</v>
      </c>
      <c r="D140" s="27">
        <v>5950.29</v>
      </c>
      <c r="E140" s="27">
        <v>11397.48</v>
      </c>
      <c r="F140" s="27">
        <v>5447.18</v>
      </c>
      <c r="G140" s="27">
        <v>5950.29</v>
      </c>
      <c r="H140" s="27">
        <v>11397.48</v>
      </c>
      <c r="I140" s="26">
        <f>F140-C140</f>
        <v>0</v>
      </c>
      <c r="J140" s="26">
        <f>G140-D140</f>
        <v>0</v>
      </c>
      <c r="K140" s="26">
        <f>H140-E140</f>
        <v>0</v>
      </c>
      <c r="L140" s="123">
        <v>-1787.0723000000014</v>
      </c>
      <c r="M140" s="28"/>
      <c r="N140" s="28">
        <f>I140*N$6</f>
        <v>0</v>
      </c>
      <c r="O140" s="29">
        <f>J140*O$6</f>
        <v>0</v>
      </c>
      <c r="P140" s="25">
        <f t="shared" ref="P140:P203" si="53">SUM(N140:O140)</f>
        <v>0</v>
      </c>
      <c r="Q140" s="25"/>
      <c r="R140" s="41">
        <f t="shared" si="30"/>
        <v>-1787.0723000000014</v>
      </c>
      <c r="S140" s="29" t="str">
        <f t="shared" si="52"/>
        <v xml:space="preserve">№119 </v>
      </c>
    </row>
    <row r="141" spans="1:19" x14ac:dyDescent="0.25">
      <c r="A141" s="113"/>
      <c r="B141" s="8" t="s">
        <v>153</v>
      </c>
      <c r="I141" s="26"/>
      <c r="J141" s="26"/>
      <c r="K141" s="26"/>
      <c r="L141" s="123">
        <v>0</v>
      </c>
      <c r="M141" s="28"/>
      <c r="N141" s="30"/>
      <c r="O141" s="4"/>
      <c r="P141" s="8"/>
      <c r="Q141" s="8"/>
      <c r="R141" s="39">
        <f t="shared" ref="R141:R204" si="54">L141-P141+M141+Q141</f>
        <v>0</v>
      </c>
      <c r="S141" s="4" t="str">
        <f t="shared" si="52"/>
        <v>№120  снят</v>
      </c>
    </row>
    <row r="142" spans="1:19" x14ac:dyDescent="0.25">
      <c r="A142" s="113"/>
      <c r="B142" s="25" t="s">
        <v>154</v>
      </c>
      <c r="I142" s="26"/>
      <c r="J142" s="26"/>
      <c r="K142" s="26"/>
      <c r="L142" s="123">
        <v>7.9999999998108251E-3</v>
      </c>
      <c r="M142" s="28"/>
      <c r="N142" s="28"/>
      <c r="O142" s="29"/>
      <c r="P142" s="25"/>
      <c r="Q142" s="25"/>
      <c r="R142" s="41">
        <f t="shared" si="54"/>
        <v>7.9999999998108251E-3</v>
      </c>
      <c r="S142" s="29" t="str">
        <f t="shared" si="52"/>
        <v xml:space="preserve">№121 </v>
      </c>
    </row>
    <row r="143" spans="1:19" x14ac:dyDescent="0.25">
      <c r="A143" s="113"/>
      <c r="B143" s="8" t="s">
        <v>155</v>
      </c>
      <c r="C143" s="27">
        <v>1902.44</v>
      </c>
      <c r="D143" s="27">
        <v>414.32</v>
      </c>
      <c r="E143" s="27">
        <v>2316.7600000000002</v>
      </c>
      <c r="F143" s="27">
        <v>1902.47</v>
      </c>
      <c r="G143" s="27">
        <v>414.34</v>
      </c>
      <c r="H143" s="27">
        <v>2316.8200000000002</v>
      </c>
      <c r="I143" s="26">
        <f>F143-C143</f>
        <v>2.9999999999972715E-2</v>
      </c>
      <c r="J143" s="26">
        <f>G143-D143</f>
        <v>1.999999999998181E-2</v>
      </c>
      <c r="K143" s="26">
        <f>H143-E143</f>
        <v>5.999999999994543E-2</v>
      </c>
      <c r="L143" s="123">
        <v>-614.11270000000025</v>
      </c>
      <c r="M143" s="28"/>
      <c r="N143" s="30">
        <f>I143*N$6</f>
        <v>0.21299999999980626</v>
      </c>
      <c r="O143" s="4">
        <f>J143*O$6</f>
        <v>5.63999999999487E-2</v>
      </c>
      <c r="P143" s="8">
        <f t="shared" si="53"/>
        <v>0.26939999999975495</v>
      </c>
      <c r="Q143" s="8"/>
      <c r="R143" s="39">
        <f t="shared" si="54"/>
        <v>-614.38210000000004</v>
      </c>
      <c r="S143" s="4" t="str">
        <f t="shared" si="52"/>
        <v xml:space="preserve">№122 </v>
      </c>
    </row>
    <row r="144" spans="1:19" x14ac:dyDescent="0.25">
      <c r="A144" s="114" t="s">
        <v>417</v>
      </c>
      <c r="B144" s="125" t="s">
        <v>437</v>
      </c>
      <c r="C144" s="126"/>
      <c r="D144" s="126"/>
      <c r="E144" s="126"/>
      <c r="F144" s="126"/>
      <c r="G144" s="126"/>
      <c r="H144" s="126"/>
      <c r="I144" s="127"/>
      <c r="J144" s="127"/>
      <c r="K144" s="127"/>
      <c r="L144" s="128">
        <v>0.17660000000114451</v>
      </c>
      <c r="M144" s="129"/>
      <c r="N144" s="129"/>
      <c r="O144" s="130"/>
      <c r="P144" s="125"/>
      <c r="Q144" s="125"/>
      <c r="R144" s="128">
        <f t="shared" si="54"/>
        <v>0.17660000000114451</v>
      </c>
      <c r="S144" s="130" t="str">
        <f t="shared" si="52"/>
        <v>№123 сбыт</v>
      </c>
    </row>
    <row r="145" spans="1:19" x14ac:dyDescent="0.25">
      <c r="A145" s="113"/>
      <c r="B145" s="8" t="s">
        <v>157</v>
      </c>
      <c r="I145" s="26"/>
      <c r="J145" s="26"/>
      <c r="K145" s="26"/>
      <c r="L145" s="123">
        <v>29.438200000005395</v>
      </c>
      <c r="M145" s="28"/>
      <c r="N145" s="30"/>
      <c r="O145" s="4"/>
      <c r="P145" s="8"/>
      <c r="Q145" s="8"/>
      <c r="R145" s="39">
        <f t="shared" si="54"/>
        <v>29.438200000005395</v>
      </c>
      <c r="S145" s="4" t="str">
        <f t="shared" si="52"/>
        <v xml:space="preserve">№123а </v>
      </c>
    </row>
    <row r="146" spans="1:19" x14ac:dyDescent="0.25">
      <c r="A146" s="113" t="s">
        <v>315</v>
      </c>
      <c r="B146" s="125" t="s">
        <v>158</v>
      </c>
      <c r="C146" s="126"/>
      <c r="D146" s="126"/>
      <c r="E146" s="126"/>
      <c r="F146" s="126"/>
      <c r="G146" s="126"/>
      <c r="H146" s="126"/>
      <c r="I146" s="127"/>
      <c r="J146" s="127"/>
      <c r="K146" s="127"/>
      <c r="L146" s="128">
        <v>498.18489999999997</v>
      </c>
      <c r="M146" s="129"/>
      <c r="N146" s="129"/>
      <c r="O146" s="130"/>
      <c r="P146" s="125"/>
      <c r="Q146" s="125"/>
      <c r="R146" s="128">
        <f t="shared" si="54"/>
        <v>498.18489999999997</v>
      </c>
      <c r="S146" s="130" t="str">
        <f t="shared" si="52"/>
        <v>№124 сбыт</v>
      </c>
    </row>
    <row r="147" spans="1:19" x14ac:dyDescent="0.25">
      <c r="A147" s="113"/>
      <c r="B147" s="8" t="s">
        <v>159</v>
      </c>
      <c r="C147" s="27">
        <v>3320.27</v>
      </c>
      <c r="D147" s="27">
        <v>1479.78</v>
      </c>
      <c r="E147" s="27">
        <v>4800.1400000000003</v>
      </c>
      <c r="F147" s="27">
        <v>3320.28</v>
      </c>
      <c r="G147" s="27">
        <v>1479.78</v>
      </c>
      <c r="H147" s="27">
        <v>4800.1499999999996</v>
      </c>
      <c r="I147" s="26">
        <f t="shared" ref="I147:K150" si="55">F147-C147</f>
        <v>1.0000000000218279E-2</v>
      </c>
      <c r="J147" s="26">
        <f t="shared" si="55"/>
        <v>0</v>
      </c>
      <c r="K147" s="26">
        <f t="shared" si="55"/>
        <v>9.999999999308784E-3</v>
      </c>
      <c r="L147" s="123">
        <v>5287.6446000000005</v>
      </c>
      <c r="M147" s="28"/>
      <c r="N147" s="26">
        <f t="shared" ref="N147:O150" si="56">I147*N$6</f>
        <v>7.1000000001549782E-2</v>
      </c>
      <c r="O147" s="4">
        <f t="shared" si="56"/>
        <v>0</v>
      </c>
      <c r="P147" s="8">
        <f t="shared" si="53"/>
        <v>7.1000000001549782E-2</v>
      </c>
      <c r="Q147" s="8"/>
      <c r="R147" s="39">
        <f t="shared" si="54"/>
        <v>5287.5735999999988</v>
      </c>
      <c r="S147" s="4" t="str">
        <f t="shared" si="52"/>
        <v xml:space="preserve">№125 </v>
      </c>
    </row>
    <row r="148" spans="1:19" x14ac:dyDescent="0.25">
      <c r="A148" s="113"/>
      <c r="B148" s="25" t="s">
        <v>160</v>
      </c>
      <c r="C148" s="27">
        <v>7328.07</v>
      </c>
      <c r="D148" s="27">
        <v>2248.98</v>
      </c>
      <c r="E148" s="27">
        <v>9577.0499999999993</v>
      </c>
      <c r="F148" s="27">
        <v>7478.9</v>
      </c>
      <c r="G148" s="27">
        <v>2300.3000000000002</v>
      </c>
      <c r="H148" s="27">
        <v>9779.2099999999991</v>
      </c>
      <c r="I148" s="26">
        <f t="shared" si="55"/>
        <v>150.82999999999993</v>
      </c>
      <c r="J148" s="26">
        <f t="shared" si="55"/>
        <v>51.320000000000164</v>
      </c>
      <c r="K148" s="26">
        <f t="shared" si="55"/>
        <v>202.15999999999985</v>
      </c>
      <c r="L148" s="123">
        <v>-16156.430299999996</v>
      </c>
      <c r="M148" s="28"/>
      <c r="N148" s="28">
        <f t="shared" si="56"/>
        <v>1070.8929999999993</v>
      </c>
      <c r="O148" s="29">
        <f t="shared" si="56"/>
        <v>144.72240000000045</v>
      </c>
      <c r="P148" s="25">
        <f t="shared" si="53"/>
        <v>1215.6153999999997</v>
      </c>
      <c r="Q148" s="25"/>
      <c r="R148" s="41">
        <f t="shared" si="54"/>
        <v>-17372.045699999995</v>
      </c>
      <c r="S148" s="29" t="str">
        <f t="shared" si="52"/>
        <v xml:space="preserve">№126\1 </v>
      </c>
    </row>
    <row r="149" spans="1:19" x14ac:dyDescent="0.25">
      <c r="A149" s="113"/>
      <c r="B149" s="8" t="s">
        <v>161</v>
      </c>
      <c r="C149" s="27">
        <v>5118.16</v>
      </c>
      <c r="D149" s="27">
        <v>2740.04</v>
      </c>
      <c r="E149" s="27">
        <v>7858.34</v>
      </c>
      <c r="F149" s="27">
        <v>5126.7299999999996</v>
      </c>
      <c r="G149" s="27">
        <v>2746.51</v>
      </c>
      <c r="H149" s="27">
        <v>7873.38</v>
      </c>
      <c r="I149" s="26">
        <f t="shared" si="55"/>
        <v>8.569999999999709</v>
      </c>
      <c r="J149" s="26">
        <f t="shared" si="55"/>
        <v>6.4700000000002547</v>
      </c>
      <c r="K149" s="26">
        <f t="shared" si="55"/>
        <v>15.039999999999964</v>
      </c>
      <c r="L149" s="123">
        <v>-7567.6939000000002</v>
      </c>
      <c r="M149" s="28"/>
      <c r="N149" s="30">
        <f t="shared" si="56"/>
        <v>60.846999999997934</v>
      </c>
      <c r="O149" s="4">
        <f t="shared" si="56"/>
        <v>18.245400000000718</v>
      </c>
      <c r="P149" s="8">
        <f t="shared" si="53"/>
        <v>79.092399999998648</v>
      </c>
      <c r="Q149" s="8"/>
      <c r="R149" s="39">
        <f t="shared" si="54"/>
        <v>-7646.7862999999988</v>
      </c>
      <c r="S149" s="4" t="str">
        <f t="shared" si="52"/>
        <v xml:space="preserve">№126\2 </v>
      </c>
    </row>
    <row r="150" spans="1:19" x14ac:dyDescent="0.25">
      <c r="A150" s="113"/>
      <c r="B150" s="25" t="s">
        <v>162</v>
      </c>
      <c r="C150" s="27">
        <v>93.57</v>
      </c>
      <c r="D150" s="27">
        <v>508.29</v>
      </c>
      <c r="E150" s="27">
        <v>601.89</v>
      </c>
      <c r="F150" s="27">
        <v>93.68</v>
      </c>
      <c r="G150" s="27">
        <v>508.34</v>
      </c>
      <c r="H150" s="27">
        <v>602.04</v>
      </c>
      <c r="I150" s="26">
        <f t="shared" si="55"/>
        <v>0.11000000000001364</v>
      </c>
      <c r="J150" s="26">
        <f t="shared" si="55"/>
        <v>4.9999999999954525E-2</v>
      </c>
      <c r="K150" s="26">
        <f t="shared" si="55"/>
        <v>0.14999999999997726</v>
      </c>
      <c r="L150" s="123">
        <v>907.27119999999991</v>
      </c>
      <c r="M150" s="28"/>
      <c r="N150" s="28">
        <f t="shared" si="56"/>
        <v>0.78100000000009684</v>
      </c>
      <c r="O150" s="29">
        <f t="shared" si="56"/>
        <v>0.14099999999987176</v>
      </c>
      <c r="P150" s="25">
        <f t="shared" si="53"/>
        <v>0.92199999999996862</v>
      </c>
      <c r="Q150" s="25"/>
      <c r="R150" s="41">
        <f t="shared" si="54"/>
        <v>906.34919999999988</v>
      </c>
      <c r="S150" s="29" t="str">
        <f t="shared" si="52"/>
        <v xml:space="preserve">№127 </v>
      </c>
    </row>
    <row r="151" spans="1:19" x14ac:dyDescent="0.25">
      <c r="A151" s="113" t="s">
        <v>318</v>
      </c>
      <c r="B151" s="125" t="s">
        <v>163</v>
      </c>
      <c r="C151" s="126"/>
      <c r="D151" s="126"/>
      <c r="E151" s="126"/>
      <c r="F151" s="126"/>
      <c r="G151" s="126"/>
      <c r="H151" s="126"/>
      <c r="I151" s="127"/>
      <c r="J151" s="127"/>
      <c r="K151" s="127"/>
      <c r="L151" s="128">
        <v>711.49490875777678</v>
      </c>
      <c r="M151" s="129"/>
      <c r="N151" s="129"/>
      <c r="O151" s="130"/>
      <c r="P151" s="125"/>
      <c r="Q151" s="125"/>
      <c r="R151" s="128">
        <f t="shared" si="54"/>
        <v>711.49490875777678</v>
      </c>
      <c r="S151" s="130" t="str">
        <f t="shared" si="52"/>
        <v>№128 сбыт</v>
      </c>
    </row>
    <row r="152" spans="1:19" x14ac:dyDescent="0.25">
      <c r="A152" s="113"/>
      <c r="B152" s="25" t="s">
        <v>164</v>
      </c>
      <c r="C152" s="97">
        <v>48291.103999999999</v>
      </c>
      <c r="D152" s="97">
        <v>22553.542000000001</v>
      </c>
      <c r="E152" s="97">
        <v>70844.646000000008</v>
      </c>
      <c r="F152" s="97">
        <v>49961.29</v>
      </c>
      <c r="G152" s="97">
        <v>23523.759999999998</v>
      </c>
      <c r="H152" s="97">
        <v>73485.05</v>
      </c>
      <c r="I152" s="26">
        <f>F152-C152</f>
        <v>1670.1860000000015</v>
      </c>
      <c r="J152" s="26">
        <f>G152-D152</f>
        <v>970.21799999999712</v>
      </c>
      <c r="K152" s="26">
        <f>H152-E152</f>
        <v>2640.403999999995</v>
      </c>
      <c r="L152" s="123">
        <v>-12600.953690000009</v>
      </c>
      <c r="M152" s="28">
        <v>10000</v>
      </c>
      <c r="N152" s="28">
        <f>I152*N$6</f>
        <v>11858.32060000001</v>
      </c>
      <c r="O152" s="29">
        <f>J152*O$6</f>
        <v>2736.0147599999918</v>
      </c>
      <c r="P152" s="25">
        <f t="shared" si="53"/>
        <v>14594.335360000001</v>
      </c>
      <c r="Q152" s="25"/>
      <c r="R152" s="41">
        <f t="shared" si="54"/>
        <v>-17195.28905000001</v>
      </c>
      <c r="S152" s="29" t="str">
        <f t="shared" si="52"/>
        <v>№129</v>
      </c>
    </row>
    <row r="153" spans="1:19" x14ac:dyDescent="0.25">
      <c r="A153" s="113" t="s">
        <v>332</v>
      </c>
      <c r="B153" s="125" t="s">
        <v>165</v>
      </c>
      <c r="C153" s="126"/>
      <c r="D153" s="126"/>
      <c r="E153" s="126"/>
      <c r="F153" s="126"/>
      <c r="G153" s="126"/>
      <c r="H153" s="126"/>
      <c r="I153" s="127"/>
      <c r="J153" s="127"/>
      <c r="K153" s="127"/>
      <c r="L153" s="128">
        <v>1.5999999977793777E-3</v>
      </c>
      <c r="M153" s="129"/>
      <c r="N153" s="129"/>
      <c r="O153" s="130"/>
      <c r="P153" s="125"/>
      <c r="Q153" s="125"/>
      <c r="R153" s="128">
        <f t="shared" si="54"/>
        <v>1.5999999977793777E-3</v>
      </c>
      <c r="S153" s="130" t="str">
        <f t="shared" si="52"/>
        <v>№130 сбыт</v>
      </c>
    </row>
    <row r="154" spans="1:19" x14ac:dyDescent="0.25">
      <c r="A154" s="113"/>
      <c r="B154" s="25" t="s">
        <v>166</v>
      </c>
      <c r="C154" s="27">
        <v>70600.66</v>
      </c>
      <c r="D154" s="27">
        <v>33968.71</v>
      </c>
      <c r="E154" s="27">
        <v>104569.38</v>
      </c>
      <c r="F154" s="27">
        <v>70600.66</v>
      </c>
      <c r="G154" s="27">
        <v>33968.71</v>
      </c>
      <c r="H154" s="27">
        <v>104569.38</v>
      </c>
      <c r="I154" s="26">
        <f t="shared" ref="I154:K160" si="57">F154-C154</f>
        <v>0</v>
      </c>
      <c r="J154" s="26">
        <f t="shared" si="57"/>
        <v>0</v>
      </c>
      <c r="K154" s="26">
        <f t="shared" si="57"/>
        <v>0</v>
      </c>
      <c r="L154" s="123">
        <v>87.685099999976956</v>
      </c>
      <c r="M154" s="28"/>
      <c r="N154" s="28">
        <f t="shared" ref="N154:O160" si="58">I154*N$6</f>
        <v>0</v>
      </c>
      <c r="O154" s="29">
        <f t="shared" si="58"/>
        <v>0</v>
      </c>
      <c r="P154" s="25">
        <f t="shared" si="53"/>
        <v>0</v>
      </c>
      <c r="Q154" s="25"/>
      <c r="R154" s="41">
        <f t="shared" si="54"/>
        <v>87.685099999976956</v>
      </c>
      <c r="S154" s="29" t="str">
        <f t="shared" si="52"/>
        <v xml:space="preserve">№131 </v>
      </c>
    </row>
    <row r="155" spans="1:19" x14ac:dyDescent="0.25">
      <c r="A155" s="113" t="s">
        <v>331</v>
      </c>
      <c r="B155" s="125" t="s">
        <v>403</v>
      </c>
      <c r="C155" s="131">
        <v>3799.73</v>
      </c>
      <c r="D155" s="131">
        <v>1146.42</v>
      </c>
      <c r="E155" s="131">
        <v>4946.16</v>
      </c>
      <c r="F155" s="131">
        <v>3799.73</v>
      </c>
      <c r="G155" s="131">
        <v>1146.42</v>
      </c>
      <c r="H155" s="131">
        <v>4946.16</v>
      </c>
      <c r="I155" s="127">
        <f t="shared" si="57"/>
        <v>0</v>
      </c>
      <c r="J155" s="127">
        <f t="shared" si="57"/>
        <v>0</v>
      </c>
      <c r="K155" s="127">
        <f t="shared" si="57"/>
        <v>0</v>
      </c>
      <c r="L155" s="128">
        <v>-1.4624000000003434</v>
      </c>
      <c r="M155" s="129"/>
      <c r="N155" s="127">
        <f t="shared" si="58"/>
        <v>0</v>
      </c>
      <c r="O155" s="130">
        <f t="shared" si="58"/>
        <v>0</v>
      </c>
      <c r="P155" s="125">
        <f t="shared" si="53"/>
        <v>0</v>
      </c>
      <c r="Q155" s="125"/>
      <c r="R155" s="128">
        <f t="shared" si="54"/>
        <v>-1.4624000000003434</v>
      </c>
      <c r="S155" s="130" t="str">
        <f t="shared" si="52"/>
        <v>№132 сбыт</v>
      </c>
    </row>
    <row r="156" spans="1:19" x14ac:dyDescent="0.25">
      <c r="A156" s="113" t="s">
        <v>425</v>
      </c>
      <c r="B156" s="125" t="s">
        <v>438</v>
      </c>
      <c r="C156" s="131">
        <v>3188.13</v>
      </c>
      <c r="D156" s="131">
        <v>3501.2</v>
      </c>
      <c r="E156" s="131">
        <v>6689.33</v>
      </c>
      <c r="F156" s="131">
        <v>3188.13</v>
      </c>
      <c r="G156" s="131">
        <v>3501.2</v>
      </c>
      <c r="H156" s="131">
        <v>6689.33</v>
      </c>
      <c r="I156" s="127">
        <f t="shared" si="57"/>
        <v>0</v>
      </c>
      <c r="J156" s="127">
        <f t="shared" si="57"/>
        <v>0</v>
      </c>
      <c r="K156" s="127">
        <f t="shared" si="57"/>
        <v>0</v>
      </c>
      <c r="L156" s="128">
        <v>-353.11540000000099</v>
      </c>
      <c r="M156" s="129"/>
      <c r="N156" s="129">
        <f t="shared" si="58"/>
        <v>0</v>
      </c>
      <c r="O156" s="130">
        <f t="shared" si="58"/>
        <v>0</v>
      </c>
      <c r="P156" s="125">
        <f t="shared" si="53"/>
        <v>0</v>
      </c>
      <c r="Q156" s="125"/>
      <c r="R156" s="128">
        <f t="shared" si="54"/>
        <v>-353.11540000000099</v>
      </c>
      <c r="S156" s="130" t="str">
        <f t="shared" si="52"/>
        <v>№133 сбыт</v>
      </c>
    </row>
    <row r="157" spans="1:19" ht="18.75" thickBot="1" x14ac:dyDescent="0.3">
      <c r="A157" s="113"/>
      <c r="B157" s="8" t="s">
        <v>169</v>
      </c>
      <c r="C157" s="27">
        <v>2831.3</v>
      </c>
      <c r="D157" s="27">
        <v>1106.68</v>
      </c>
      <c r="E157" s="27">
        <v>3938.01</v>
      </c>
      <c r="F157" s="27">
        <v>2837.34</v>
      </c>
      <c r="G157" s="27">
        <v>1108.68</v>
      </c>
      <c r="H157" s="27">
        <v>3946.06</v>
      </c>
      <c r="I157" s="26">
        <f t="shared" si="57"/>
        <v>6.0399999999999636</v>
      </c>
      <c r="J157" s="26">
        <f t="shared" si="57"/>
        <v>2</v>
      </c>
      <c r="K157" s="26">
        <f t="shared" si="57"/>
        <v>8.0499999999997272</v>
      </c>
      <c r="L157" s="123">
        <v>238.7035999999996</v>
      </c>
      <c r="M157" s="28"/>
      <c r="N157" s="30">
        <f t="shared" si="58"/>
        <v>42.883999999999737</v>
      </c>
      <c r="O157" s="4">
        <f t="shared" si="58"/>
        <v>5.64</v>
      </c>
      <c r="P157" s="8">
        <f t="shared" si="53"/>
        <v>48.523999999999738</v>
      </c>
      <c r="Q157" s="8"/>
      <c r="R157" s="39">
        <f t="shared" si="54"/>
        <v>190.17959999999985</v>
      </c>
      <c r="S157" s="4" t="str">
        <f t="shared" si="52"/>
        <v xml:space="preserve">№134 </v>
      </c>
    </row>
    <row r="158" spans="1:19" ht="18.75" thickBot="1" x14ac:dyDescent="0.3">
      <c r="A158" s="113"/>
      <c r="B158" s="25" t="s">
        <v>170</v>
      </c>
      <c r="C158" s="27">
        <v>2915.21</v>
      </c>
      <c r="D158" s="27">
        <v>1594.83</v>
      </c>
      <c r="E158" s="32">
        <v>4510.07</v>
      </c>
      <c r="F158" s="27">
        <v>2945.95</v>
      </c>
      <c r="G158" s="27">
        <v>1618.26</v>
      </c>
      <c r="H158" s="32">
        <v>4564.24</v>
      </c>
      <c r="I158" s="26">
        <f t="shared" si="57"/>
        <v>30.739999999999782</v>
      </c>
      <c r="J158" s="26">
        <f t="shared" si="57"/>
        <v>23.430000000000064</v>
      </c>
      <c r="K158" s="26">
        <f t="shared" si="57"/>
        <v>54.170000000000073</v>
      </c>
      <c r="L158" s="123">
        <v>-5390.3624999999993</v>
      </c>
      <c r="M158" s="28"/>
      <c r="N158" s="28">
        <f t="shared" si="58"/>
        <v>218.25399999999843</v>
      </c>
      <c r="O158" s="29">
        <f t="shared" si="58"/>
        <v>66.072600000000179</v>
      </c>
      <c r="P158" s="25">
        <f t="shared" si="53"/>
        <v>284.32659999999862</v>
      </c>
      <c r="Q158" s="25"/>
      <c r="R158" s="41">
        <f t="shared" si="54"/>
        <v>-5674.6890999999978</v>
      </c>
      <c r="S158" s="29" t="str">
        <f t="shared" si="52"/>
        <v xml:space="preserve">№135 </v>
      </c>
    </row>
    <row r="159" spans="1:19" x14ac:dyDescent="0.25">
      <c r="A159" s="113"/>
      <c r="B159" s="8" t="s">
        <v>171</v>
      </c>
      <c r="C159" s="27">
        <v>1811.61</v>
      </c>
      <c r="D159" s="27">
        <v>1368.63</v>
      </c>
      <c r="E159" s="27">
        <v>3180.25</v>
      </c>
      <c r="F159" s="27">
        <v>1811.7</v>
      </c>
      <c r="G159" s="27">
        <v>1368.63</v>
      </c>
      <c r="H159" s="27">
        <v>3180.33</v>
      </c>
      <c r="I159" s="26">
        <f t="shared" si="57"/>
        <v>9.0000000000145519E-2</v>
      </c>
      <c r="J159" s="26">
        <f t="shared" si="57"/>
        <v>0</v>
      </c>
      <c r="K159" s="26">
        <f t="shared" si="57"/>
        <v>7.999999999992724E-2</v>
      </c>
      <c r="L159" s="123">
        <v>7371.4852000000001</v>
      </c>
      <c r="M159" s="28"/>
      <c r="N159" s="30">
        <f t="shared" si="58"/>
        <v>0.63900000000103319</v>
      </c>
      <c r="O159" s="4">
        <f t="shared" si="58"/>
        <v>0</v>
      </c>
      <c r="P159" s="8">
        <f t="shared" si="53"/>
        <v>0.63900000000103319</v>
      </c>
      <c r="Q159" s="8"/>
      <c r="R159" s="39">
        <f t="shared" si="54"/>
        <v>7370.846199999999</v>
      </c>
      <c r="S159" s="4" t="str">
        <f t="shared" si="52"/>
        <v xml:space="preserve">№136 </v>
      </c>
    </row>
    <row r="160" spans="1:19" x14ac:dyDescent="0.25">
      <c r="A160" s="113"/>
      <c r="B160" s="25" t="s">
        <v>172</v>
      </c>
      <c r="C160" s="27">
        <v>6486.8</v>
      </c>
      <c r="D160" s="27">
        <v>2792.34</v>
      </c>
      <c r="E160" s="27">
        <v>9279.16</v>
      </c>
      <c r="F160" s="27">
        <v>6488.92</v>
      </c>
      <c r="G160" s="27">
        <v>2795.72</v>
      </c>
      <c r="H160" s="27">
        <v>9284.67</v>
      </c>
      <c r="I160" s="26">
        <f t="shared" si="57"/>
        <v>2.1199999999998909</v>
      </c>
      <c r="J160" s="26">
        <f t="shared" si="57"/>
        <v>3.3799999999996544</v>
      </c>
      <c r="K160" s="26">
        <f t="shared" si="57"/>
        <v>5.5100000000002183</v>
      </c>
      <c r="L160" s="123">
        <v>-380.01500000000027</v>
      </c>
      <c r="M160" s="28"/>
      <c r="N160" s="28">
        <f t="shared" si="58"/>
        <v>15.051999999999225</v>
      </c>
      <c r="O160" s="29">
        <f t="shared" si="58"/>
        <v>9.531599999999024</v>
      </c>
      <c r="P160" s="25">
        <f t="shared" si="53"/>
        <v>24.583599999998249</v>
      </c>
      <c r="Q160" s="25"/>
      <c r="R160" s="41">
        <f t="shared" si="54"/>
        <v>-404.5985999999985</v>
      </c>
      <c r="S160" s="29" t="str">
        <f t="shared" si="52"/>
        <v>№137</v>
      </c>
    </row>
    <row r="161" spans="1:19" x14ac:dyDescent="0.25">
      <c r="A161" s="113"/>
      <c r="B161" s="8" t="s">
        <v>173</v>
      </c>
      <c r="I161" s="26"/>
      <c r="J161" s="26"/>
      <c r="K161" s="26"/>
      <c r="L161" s="123">
        <v>-4997.57</v>
      </c>
      <c r="M161" s="28"/>
      <c r="N161" s="30"/>
      <c r="O161" s="4">
        <f t="shared" ref="O161:O185" si="59">J161*O$6</f>
        <v>0</v>
      </c>
      <c r="P161" s="8">
        <f t="shared" si="53"/>
        <v>0</v>
      </c>
      <c r="Q161" s="8"/>
      <c r="R161" s="39">
        <f t="shared" si="54"/>
        <v>-4997.57</v>
      </c>
      <c r="S161" s="4" t="str">
        <f t="shared" si="52"/>
        <v>№138</v>
      </c>
    </row>
    <row r="162" spans="1:19" x14ac:dyDescent="0.25">
      <c r="A162" s="113"/>
      <c r="B162" s="25" t="s">
        <v>174</v>
      </c>
      <c r="I162" s="26"/>
      <c r="J162" s="26"/>
      <c r="K162" s="26"/>
      <c r="L162" s="123">
        <v>-2.7000000081898179E-3</v>
      </c>
      <c r="M162" s="28"/>
      <c r="N162" s="28">
        <f>I162*N$6</f>
        <v>0</v>
      </c>
      <c r="O162" s="29">
        <f t="shared" si="59"/>
        <v>0</v>
      </c>
      <c r="P162" s="25">
        <f t="shared" si="53"/>
        <v>0</v>
      </c>
      <c r="Q162" s="25"/>
      <c r="R162" s="41">
        <f t="shared" si="54"/>
        <v>-2.7000000081898179E-3</v>
      </c>
      <c r="S162" s="29" t="str">
        <f t="shared" si="52"/>
        <v xml:space="preserve">№139 </v>
      </c>
    </row>
    <row r="163" spans="1:19" x14ac:dyDescent="0.25">
      <c r="A163" s="113"/>
      <c r="B163" s="8" t="s">
        <v>175</v>
      </c>
      <c r="I163" s="26"/>
      <c r="J163" s="26"/>
      <c r="K163" s="26"/>
      <c r="L163" s="123">
        <v>0.75610000000051514</v>
      </c>
      <c r="M163" s="28"/>
      <c r="N163" s="26">
        <f>I163*N$6</f>
        <v>0</v>
      </c>
      <c r="O163" s="4">
        <f t="shared" si="59"/>
        <v>0</v>
      </c>
      <c r="P163" s="8">
        <f t="shared" si="53"/>
        <v>0</v>
      </c>
      <c r="Q163" s="8"/>
      <c r="R163" s="39">
        <f t="shared" si="54"/>
        <v>0.75610000000051514</v>
      </c>
      <c r="S163" s="4" t="str">
        <f t="shared" si="52"/>
        <v xml:space="preserve">№140 </v>
      </c>
    </row>
    <row r="164" spans="1:19" x14ac:dyDescent="0.25">
      <c r="A164" s="133" t="s">
        <v>365</v>
      </c>
      <c r="B164" s="125" t="s">
        <v>176</v>
      </c>
      <c r="C164" s="126"/>
      <c r="D164" s="126"/>
      <c r="E164" s="126"/>
      <c r="F164" s="126"/>
      <c r="G164" s="126"/>
      <c r="H164" s="126"/>
      <c r="I164" s="127"/>
      <c r="J164" s="127"/>
      <c r="K164" s="127"/>
      <c r="L164" s="128">
        <v>-1.8000000018218998E-3</v>
      </c>
      <c r="M164" s="129"/>
      <c r="N164" s="129"/>
      <c r="O164" s="130">
        <f t="shared" si="59"/>
        <v>0</v>
      </c>
      <c r="P164" s="125">
        <f t="shared" si="53"/>
        <v>0</v>
      </c>
      <c r="Q164" s="125"/>
      <c r="R164" s="128">
        <f t="shared" si="54"/>
        <v>-1.8000000018218998E-3</v>
      </c>
      <c r="S164" s="130" t="str">
        <f t="shared" si="52"/>
        <v>№141\1 сбыт</v>
      </c>
    </row>
    <row r="165" spans="1:19" x14ac:dyDescent="0.25">
      <c r="A165" s="113"/>
      <c r="B165" s="8" t="s">
        <v>177</v>
      </c>
      <c r="C165" s="27">
        <v>3948.16</v>
      </c>
      <c r="D165" s="27">
        <v>874.51</v>
      </c>
      <c r="E165" s="27">
        <v>4822.6899999999996</v>
      </c>
      <c r="F165" s="27">
        <v>4017.05</v>
      </c>
      <c r="G165" s="27">
        <v>889.77</v>
      </c>
      <c r="H165" s="27">
        <v>4906.83</v>
      </c>
      <c r="I165" s="26">
        <f>F165-C165</f>
        <v>68.890000000000327</v>
      </c>
      <c r="J165" s="26">
        <f>G165-D165</f>
        <v>15.259999999999991</v>
      </c>
      <c r="K165" s="26">
        <f>H165-E165</f>
        <v>84.140000000000327</v>
      </c>
      <c r="L165" s="123">
        <v>-819.03149999999914</v>
      </c>
      <c r="M165" s="28"/>
      <c r="N165" s="30">
        <f>I165*N$6</f>
        <v>489.1190000000023</v>
      </c>
      <c r="O165" s="4">
        <f t="shared" si="59"/>
        <v>43.033199999999972</v>
      </c>
      <c r="P165" s="8">
        <f t="shared" si="53"/>
        <v>532.15220000000227</v>
      </c>
      <c r="Q165" s="8"/>
      <c r="R165" s="39">
        <f t="shared" si="54"/>
        <v>-1351.1837000000014</v>
      </c>
      <c r="S165" s="4" t="str">
        <f t="shared" si="52"/>
        <v xml:space="preserve">№141\2 </v>
      </c>
    </row>
    <row r="166" spans="1:19" x14ac:dyDescent="0.25">
      <c r="A166" s="113" t="s">
        <v>374</v>
      </c>
      <c r="B166" s="125" t="s">
        <v>402</v>
      </c>
      <c r="C166" s="126"/>
      <c r="D166" s="126"/>
      <c r="E166" s="126"/>
      <c r="F166" s="126"/>
      <c r="G166" s="126"/>
      <c r="H166" s="126"/>
      <c r="I166" s="127"/>
      <c r="J166" s="127"/>
      <c r="K166" s="127"/>
      <c r="L166" s="128">
        <v>218.90550000000007</v>
      </c>
      <c r="M166" s="129"/>
      <c r="N166" s="129"/>
      <c r="O166" s="130">
        <f t="shared" si="59"/>
        <v>0</v>
      </c>
      <c r="P166" s="125">
        <f t="shared" si="53"/>
        <v>0</v>
      </c>
      <c r="Q166" s="125"/>
      <c r="R166" s="128">
        <f t="shared" si="54"/>
        <v>218.90550000000007</v>
      </c>
      <c r="S166" s="130" t="str">
        <f t="shared" si="52"/>
        <v>№142 сбыт</v>
      </c>
    </row>
    <row r="167" spans="1:19" x14ac:dyDescent="0.25">
      <c r="A167" s="113"/>
      <c r="B167" s="8" t="s">
        <v>179</v>
      </c>
      <c r="C167" s="27">
        <v>88.52</v>
      </c>
      <c r="D167" s="27">
        <v>68.95</v>
      </c>
      <c r="E167" s="27">
        <v>157.47999999999999</v>
      </c>
      <c r="F167" s="27">
        <v>88.52</v>
      </c>
      <c r="G167" s="27">
        <v>68.95</v>
      </c>
      <c r="H167" s="27">
        <v>157.47999999999999</v>
      </c>
      <c r="I167" s="26">
        <f t="shared" ref="I167:K170" si="60">F167-C167</f>
        <v>0</v>
      </c>
      <c r="J167" s="26">
        <f t="shared" si="60"/>
        <v>0</v>
      </c>
      <c r="K167" s="26">
        <f t="shared" si="60"/>
        <v>0</v>
      </c>
      <c r="L167" s="123">
        <v>-751.09240000000011</v>
      </c>
      <c r="M167" s="28"/>
      <c r="N167" s="30">
        <f t="shared" ref="N167:N177" si="61">I167*N$6</f>
        <v>0</v>
      </c>
      <c r="O167" s="4">
        <f t="shared" si="59"/>
        <v>0</v>
      </c>
      <c r="P167" s="8">
        <f t="shared" si="53"/>
        <v>0</v>
      </c>
      <c r="Q167" s="8"/>
      <c r="R167" s="39">
        <f t="shared" si="54"/>
        <v>-751.09240000000011</v>
      </c>
      <c r="S167" s="4" t="str">
        <f t="shared" si="52"/>
        <v xml:space="preserve">№143 </v>
      </c>
    </row>
    <row r="168" spans="1:19" x14ac:dyDescent="0.25">
      <c r="A168" s="113"/>
      <c r="B168" s="25" t="s">
        <v>180</v>
      </c>
      <c r="C168" s="27">
        <v>564.92999999999995</v>
      </c>
      <c r="D168" s="27">
        <v>228.5</v>
      </c>
      <c r="E168" s="27">
        <v>793.45</v>
      </c>
      <c r="F168" s="27">
        <v>565.72</v>
      </c>
      <c r="G168" s="27">
        <v>228.5</v>
      </c>
      <c r="H168" s="27">
        <v>794.24</v>
      </c>
      <c r="I168" s="26">
        <f t="shared" si="60"/>
        <v>0.79000000000007731</v>
      </c>
      <c r="J168" s="26">
        <f t="shared" si="60"/>
        <v>0</v>
      </c>
      <c r="K168" s="26">
        <f t="shared" si="60"/>
        <v>0.78999999999996362</v>
      </c>
      <c r="L168" s="123">
        <v>-47.568600000000394</v>
      </c>
      <c r="M168" s="28"/>
      <c r="N168" s="28">
        <f t="shared" si="61"/>
        <v>5.6090000000005489</v>
      </c>
      <c r="O168" s="29">
        <f t="shared" si="59"/>
        <v>0</v>
      </c>
      <c r="P168" s="25">
        <f t="shared" si="53"/>
        <v>5.6090000000005489</v>
      </c>
      <c r="Q168" s="25"/>
      <c r="R168" s="41">
        <f t="shared" si="54"/>
        <v>-53.177600000000943</v>
      </c>
      <c r="S168" s="29" t="str">
        <f t="shared" si="52"/>
        <v>№143а</v>
      </c>
    </row>
    <row r="169" spans="1:19" x14ac:dyDescent="0.25">
      <c r="A169" s="113"/>
      <c r="B169" s="8" t="s">
        <v>181</v>
      </c>
      <c r="C169" s="27">
        <v>10201.69</v>
      </c>
      <c r="D169" s="27">
        <v>6816.22</v>
      </c>
      <c r="E169" s="27">
        <v>17017.939999999999</v>
      </c>
      <c r="F169" s="27">
        <v>10518.22</v>
      </c>
      <c r="G169" s="27">
        <v>6980.33</v>
      </c>
      <c r="H169" s="27">
        <v>17498.580000000002</v>
      </c>
      <c r="I169" s="26">
        <f t="shared" si="60"/>
        <v>316.52999999999884</v>
      </c>
      <c r="J169" s="26">
        <f t="shared" si="60"/>
        <v>164.10999999999967</v>
      </c>
      <c r="K169" s="26">
        <f t="shared" si="60"/>
        <v>480.64000000000306</v>
      </c>
      <c r="L169" s="123">
        <v>-2832.8367000000044</v>
      </c>
      <c r="M169" s="28"/>
      <c r="N169" s="30">
        <f t="shared" si="61"/>
        <v>2247.3629999999916</v>
      </c>
      <c r="O169" s="4">
        <f t="shared" si="59"/>
        <v>462.79019999999906</v>
      </c>
      <c r="P169" s="8">
        <f t="shared" si="53"/>
        <v>2710.1531999999906</v>
      </c>
      <c r="Q169" s="8"/>
      <c r="R169" s="39">
        <f t="shared" si="54"/>
        <v>-5542.989899999995</v>
      </c>
      <c r="S169" s="4" t="str">
        <f t="shared" si="52"/>
        <v xml:space="preserve">№144 </v>
      </c>
    </row>
    <row r="170" spans="1:19" x14ac:dyDescent="0.25">
      <c r="A170" s="113"/>
      <c r="B170" s="25" t="s">
        <v>182</v>
      </c>
      <c r="C170" s="27">
        <v>3917.37</v>
      </c>
      <c r="D170" s="27">
        <v>3115.93</v>
      </c>
      <c r="E170" s="27">
        <v>7033.31</v>
      </c>
      <c r="F170" s="27">
        <v>4524.75</v>
      </c>
      <c r="G170" s="27">
        <v>3304.66</v>
      </c>
      <c r="H170" s="27">
        <v>7829.42</v>
      </c>
      <c r="I170" s="26">
        <f t="shared" si="60"/>
        <v>607.38000000000011</v>
      </c>
      <c r="J170" s="26">
        <f t="shared" si="60"/>
        <v>188.73000000000002</v>
      </c>
      <c r="K170" s="26">
        <f t="shared" si="60"/>
        <v>796.10999999999967</v>
      </c>
      <c r="L170" s="123">
        <v>-669.47170000000779</v>
      </c>
      <c r="M170" s="28">
        <v>669</v>
      </c>
      <c r="N170" s="28">
        <f t="shared" si="61"/>
        <v>4312.3980000000001</v>
      </c>
      <c r="O170" s="29">
        <f t="shared" si="59"/>
        <v>532.21860000000004</v>
      </c>
      <c r="P170" s="25">
        <f t="shared" si="53"/>
        <v>4844.6166000000003</v>
      </c>
      <c r="Q170" s="25"/>
      <c r="R170" s="41">
        <f t="shared" si="54"/>
        <v>-4845.0883000000085</v>
      </c>
      <c r="S170" s="29" t="str">
        <f t="shared" si="52"/>
        <v xml:space="preserve">№145\1 </v>
      </c>
    </row>
    <row r="171" spans="1:19" x14ac:dyDescent="0.25">
      <c r="A171" s="113"/>
      <c r="B171" s="8" t="s">
        <v>183</v>
      </c>
      <c r="I171" s="26"/>
      <c r="J171" s="26"/>
      <c r="K171" s="26"/>
      <c r="L171" s="123">
        <v>0.66010000000278524</v>
      </c>
      <c r="M171" s="28"/>
      <c r="N171" s="26">
        <f t="shared" si="61"/>
        <v>0</v>
      </c>
      <c r="O171" s="4">
        <f t="shared" si="59"/>
        <v>0</v>
      </c>
      <c r="P171" s="8">
        <f t="shared" si="53"/>
        <v>0</v>
      </c>
      <c r="Q171" s="8"/>
      <c r="R171" s="39">
        <f t="shared" si="54"/>
        <v>0.66010000000278524</v>
      </c>
      <c r="S171" s="4" t="str">
        <f t="shared" si="52"/>
        <v>№145\2 сбыт</v>
      </c>
    </row>
    <row r="172" spans="1:19" x14ac:dyDescent="0.25">
      <c r="A172" s="113"/>
      <c r="B172" s="25" t="s">
        <v>184</v>
      </c>
      <c r="C172" s="27">
        <v>9953.92</v>
      </c>
      <c r="D172" s="27">
        <v>4998.72</v>
      </c>
      <c r="E172" s="27">
        <v>14952.65</v>
      </c>
      <c r="F172" s="27">
        <v>9953.92</v>
      </c>
      <c r="G172" s="27">
        <v>4998.72</v>
      </c>
      <c r="H172" s="27">
        <v>14952.65</v>
      </c>
      <c r="I172" s="26">
        <f t="shared" ref="I172:K177" si="62">F172-C172</f>
        <v>0</v>
      </c>
      <c r="J172" s="26">
        <f t="shared" si="62"/>
        <v>0</v>
      </c>
      <c r="K172" s="26">
        <f t="shared" si="62"/>
        <v>0</v>
      </c>
      <c r="L172" s="123">
        <v>5500.0043000000151</v>
      </c>
      <c r="M172" s="28"/>
      <c r="N172" s="28">
        <f t="shared" si="61"/>
        <v>0</v>
      </c>
      <c r="O172" s="29">
        <f t="shared" si="59"/>
        <v>0</v>
      </c>
      <c r="P172" s="25">
        <f t="shared" si="53"/>
        <v>0</v>
      </c>
      <c r="Q172" s="25"/>
      <c r="R172" s="41">
        <f t="shared" si="54"/>
        <v>5500.0043000000151</v>
      </c>
      <c r="S172" s="29" t="str">
        <f t="shared" si="52"/>
        <v xml:space="preserve">№146 </v>
      </c>
    </row>
    <row r="173" spans="1:19" x14ac:dyDescent="0.25">
      <c r="A173" s="113"/>
      <c r="B173" s="8" t="s">
        <v>185</v>
      </c>
      <c r="C173" s="97">
        <v>20837.028999999999</v>
      </c>
      <c r="D173" s="97">
        <v>11905.252</v>
      </c>
      <c r="E173" s="97">
        <v>32742.280999999999</v>
      </c>
      <c r="F173" s="97">
        <v>21777.53</v>
      </c>
      <c r="G173" s="97">
        <v>13075.28</v>
      </c>
      <c r="H173" s="97">
        <v>34852.81</v>
      </c>
      <c r="I173" s="26">
        <f t="shared" si="62"/>
        <v>940.5010000000002</v>
      </c>
      <c r="J173" s="26">
        <f t="shared" si="62"/>
        <v>1170.0280000000002</v>
      </c>
      <c r="K173" s="26">
        <f t="shared" si="62"/>
        <v>2110.5289999999986</v>
      </c>
      <c r="L173" s="123">
        <v>-14949.28202999996</v>
      </c>
      <c r="M173" s="28"/>
      <c r="N173" s="26">
        <f t="shared" si="61"/>
        <v>6677.5571000000009</v>
      </c>
      <c r="O173" s="4">
        <f t="shared" si="59"/>
        <v>3299.4789600000004</v>
      </c>
      <c r="P173" s="8">
        <f t="shared" si="53"/>
        <v>9977.0360600000022</v>
      </c>
      <c r="Q173" s="8"/>
      <c r="R173" s="39">
        <f t="shared" si="54"/>
        <v>-24926.318089999964</v>
      </c>
      <c r="S173" s="4" t="str">
        <f t="shared" si="52"/>
        <v>№146 3ф</v>
      </c>
    </row>
    <row r="174" spans="1:19" x14ac:dyDescent="0.25">
      <c r="A174" s="113"/>
      <c r="B174" s="25" t="s">
        <v>186</v>
      </c>
      <c r="C174" s="27">
        <v>2278.29</v>
      </c>
      <c r="D174" s="27">
        <v>3100.28</v>
      </c>
      <c r="E174" s="27">
        <v>5378.61</v>
      </c>
      <c r="F174" s="27">
        <v>2278.29</v>
      </c>
      <c r="G174" s="27">
        <v>3100.28</v>
      </c>
      <c r="H174" s="27">
        <v>5378.61</v>
      </c>
      <c r="I174" s="26">
        <f t="shared" si="62"/>
        <v>0</v>
      </c>
      <c r="J174" s="26">
        <f t="shared" si="62"/>
        <v>0</v>
      </c>
      <c r="K174" s="26">
        <f t="shared" si="62"/>
        <v>0</v>
      </c>
      <c r="L174" s="123">
        <v>-2340.0128999999993</v>
      </c>
      <c r="M174" s="28"/>
      <c r="N174" s="28">
        <f t="shared" si="61"/>
        <v>0</v>
      </c>
      <c r="O174" s="29">
        <f t="shared" si="59"/>
        <v>0</v>
      </c>
      <c r="P174" s="25">
        <f>SUM(N174:O174)</f>
        <v>0</v>
      </c>
      <c r="Q174" s="25"/>
      <c r="R174" s="41">
        <f t="shared" si="54"/>
        <v>-2340.0128999999993</v>
      </c>
      <c r="S174" s="29" t="str">
        <f t="shared" si="52"/>
        <v xml:space="preserve">№147 </v>
      </c>
    </row>
    <row r="175" spans="1:19" x14ac:dyDescent="0.25">
      <c r="A175" s="113"/>
      <c r="B175" s="8" t="s">
        <v>187</v>
      </c>
      <c r="C175" s="27">
        <v>1688.79</v>
      </c>
      <c r="D175" s="27">
        <v>3965.04</v>
      </c>
      <c r="E175" s="27">
        <v>5653.9</v>
      </c>
      <c r="F175" s="27">
        <v>1718.95</v>
      </c>
      <c r="G175" s="27">
        <v>3969.53</v>
      </c>
      <c r="H175" s="27">
        <v>5688.54</v>
      </c>
      <c r="I175" s="26">
        <f t="shared" si="62"/>
        <v>30.160000000000082</v>
      </c>
      <c r="J175" s="26">
        <f t="shared" si="62"/>
        <v>4.4900000000002365</v>
      </c>
      <c r="K175" s="26">
        <f t="shared" si="62"/>
        <v>34.640000000000327</v>
      </c>
      <c r="L175" s="123">
        <v>-2100.8276999999989</v>
      </c>
      <c r="M175" s="28"/>
      <c r="N175" s="30">
        <f t="shared" si="61"/>
        <v>214.13600000000056</v>
      </c>
      <c r="O175" s="4">
        <f t="shared" si="59"/>
        <v>12.661800000000666</v>
      </c>
      <c r="P175" s="8">
        <f t="shared" si="53"/>
        <v>226.79780000000122</v>
      </c>
      <c r="Q175" s="8"/>
      <c r="R175" s="39">
        <f t="shared" si="54"/>
        <v>-2327.6255000000001</v>
      </c>
      <c r="S175" s="4" t="str">
        <f t="shared" si="52"/>
        <v>№148</v>
      </c>
    </row>
    <row r="176" spans="1:19" x14ac:dyDescent="0.25">
      <c r="A176" s="113"/>
      <c r="B176" s="25" t="s">
        <v>188</v>
      </c>
      <c r="C176" s="27">
        <v>29924.27</v>
      </c>
      <c r="D176" s="27">
        <v>15307.69</v>
      </c>
      <c r="E176" s="27">
        <v>45231.99</v>
      </c>
      <c r="F176" s="27">
        <v>30761.94</v>
      </c>
      <c r="G176" s="27">
        <v>15769.15</v>
      </c>
      <c r="H176" s="27">
        <v>46531.11</v>
      </c>
      <c r="I176" s="26">
        <f t="shared" si="62"/>
        <v>837.66999999999825</v>
      </c>
      <c r="J176" s="26">
        <f t="shared" si="62"/>
        <v>461.45999999999913</v>
      </c>
      <c r="K176" s="26">
        <f t="shared" si="62"/>
        <v>1299.1200000000026</v>
      </c>
      <c r="L176" s="123">
        <v>-1236.5711000000108</v>
      </c>
      <c r="M176" s="28"/>
      <c r="N176" s="28">
        <f t="shared" si="61"/>
        <v>5947.4569999999876</v>
      </c>
      <c r="O176" s="29">
        <f t="shared" si="59"/>
        <v>1301.3171999999975</v>
      </c>
      <c r="P176" s="25">
        <f t="shared" si="53"/>
        <v>7248.7741999999853</v>
      </c>
      <c r="Q176" s="25"/>
      <c r="R176" s="41">
        <f t="shared" si="54"/>
        <v>-8485.3452999999954</v>
      </c>
      <c r="S176" s="29" t="str">
        <f t="shared" si="52"/>
        <v>№149</v>
      </c>
    </row>
    <row r="177" spans="1:19" x14ac:dyDescent="0.25">
      <c r="A177" s="113"/>
      <c r="B177" s="8" t="s">
        <v>189</v>
      </c>
      <c r="C177" s="27">
        <v>15946.81</v>
      </c>
      <c r="D177" s="27">
        <v>7582.12</v>
      </c>
      <c r="E177" s="27">
        <v>23528.94</v>
      </c>
      <c r="F177" s="27">
        <v>16104.01</v>
      </c>
      <c r="G177" s="27">
        <v>7705.83</v>
      </c>
      <c r="H177" s="27">
        <v>23809.85</v>
      </c>
      <c r="I177" s="26">
        <f t="shared" si="62"/>
        <v>157.20000000000073</v>
      </c>
      <c r="J177" s="26">
        <f t="shared" si="62"/>
        <v>123.71000000000004</v>
      </c>
      <c r="K177" s="26">
        <f t="shared" si="62"/>
        <v>280.90999999999985</v>
      </c>
      <c r="L177" s="123">
        <v>-1261.4919999999938</v>
      </c>
      <c r="M177" s="28">
        <v>2005</v>
      </c>
      <c r="N177" s="26">
        <f t="shared" si="61"/>
        <v>1116.1200000000051</v>
      </c>
      <c r="O177" s="4">
        <f t="shared" si="59"/>
        <v>348.86220000000009</v>
      </c>
      <c r="P177" s="8">
        <f t="shared" si="53"/>
        <v>1464.9822000000052</v>
      </c>
      <c r="Q177" s="8"/>
      <c r="R177" s="39">
        <f t="shared" si="54"/>
        <v>-721.47419999999875</v>
      </c>
      <c r="S177" s="4" t="str">
        <f t="shared" si="52"/>
        <v xml:space="preserve">№150 </v>
      </c>
    </row>
    <row r="178" spans="1:19" x14ac:dyDescent="0.25">
      <c r="A178" s="113" t="s">
        <v>430</v>
      </c>
      <c r="B178" s="125" t="s">
        <v>190</v>
      </c>
      <c r="C178" s="126"/>
      <c r="D178" s="126"/>
      <c r="E178" s="126"/>
      <c r="F178" s="126"/>
      <c r="G178" s="126"/>
      <c r="H178" s="126"/>
      <c r="I178" s="127"/>
      <c r="J178" s="127"/>
      <c r="K178" s="127"/>
      <c r="L178" s="128">
        <v>-3.4000000015339538E-3</v>
      </c>
      <c r="M178" s="129"/>
      <c r="N178" s="129"/>
      <c r="O178" s="130">
        <f t="shared" si="59"/>
        <v>0</v>
      </c>
      <c r="P178" s="125">
        <f t="shared" si="53"/>
        <v>0</v>
      </c>
      <c r="Q178" s="125"/>
      <c r="R178" s="128">
        <f t="shared" si="54"/>
        <v>-3.4000000015339538E-3</v>
      </c>
      <c r="S178" s="130" t="str">
        <f t="shared" si="52"/>
        <v>№151 сбыт</v>
      </c>
    </row>
    <row r="179" spans="1:19" x14ac:dyDescent="0.25">
      <c r="A179" s="138" t="s">
        <v>431</v>
      </c>
      <c r="B179" s="125" t="s">
        <v>191</v>
      </c>
      <c r="C179" s="126"/>
      <c r="D179" s="126"/>
      <c r="E179" s="126"/>
      <c r="F179" s="126"/>
      <c r="G179" s="126"/>
      <c r="H179" s="126"/>
      <c r="I179" s="127"/>
      <c r="J179" s="127"/>
      <c r="K179" s="127"/>
      <c r="L179" s="128">
        <v>7.9999999815072442E-4</v>
      </c>
      <c r="M179" s="129"/>
      <c r="N179" s="129"/>
      <c r="O179" s="130">
        <f t="shared" si="59"/>
        <v>0</v>
      </c>
      <c r="P179" s="125">
        <f t="shared" si="53"/>
        <v>0</v>
      </c>
      <c r="Q179" s="125"/>
      <c r="R179" s="128">
        <f t="shared" si="54"/>
        <v>7.9999999815072442E-4</v>
      </c>
      <c r="S179" s="130" t="str">
        <f t="shared" si="52"/>
        <v>№152 сбыт</v>
      </c>
    </row>
    <row r="180" spans="1:19" x14ac:dyDescent="0.25">
      <c r="A180" s="113"/>
      <c r="B180" s="25" t="s">
        <v>192</v>
      </c>
      <c r="C180" s="27">
        <v>896.66</v>
      </c>
      <c r="D180" s="27">
        <v>504.03</v>
      </c>
      <c r="E180" s="27">
        <v>1400.7</v>
      </c>
      <c r="F180" s="27">
        <v>896.67</v>
      </c>
      <c r="G180" s="27">
        <v>504.05</v>
      </c>
      <c r="H180" s="27">
        <v>1400.72</v>
      </c>
      <c r="I180" s="26">
        <f>F180-C180</f>
        <v>9.9999999999909051E-3</v>
      </c>
      <c r="J180" s="26">
        <f>G180-D180</f>
        <v>2.0000000000038654E-2</v>
      </c>
      <c r="K180" s="26">
        <f>H180-E180</f>
        <v>1.999999999998181E-2</v>
      </c>
      <c r="L180" s="123">
        <v>-1.3039999999997145</v>
      </c>
      <c r="M180" s="28"/>
      <c r="N180" s="28">
        <f>I180*N$6</f>
        <v>7.099999999993542E-2</v>
      </c>
      <c r="O180" s="29">
        <f t="shared" si="59"/>
        <v>5.6400000000109002E-2</v>
      </c>
      <c r="P180" s="25">
        <f t="shared" si="53"/>
        <v>0.12740000000004442</v>
      </c>
      <c r="Q180" s="25"/>
      <c r="R180" s="41">
        <f t="shared" si="54"/>
        <v>-1.4313999999997589</v>
      </c>
      <c r="S180" s="29" t="str">
        <f t="shared" si="52"/>
        <v xml:space="preserve">№153 </v>
      </c>
    </row>
    <row r="181" spans="1:19" x14ac:dyDescent="0.25">
      <c r="A181" s="113"/>
      <c r="B181" s="8" t="s">
        <v>193</v>
      </c>
      <c r="I181" s="26"/>
      <c r="J181" s="26"/>
      <c r="K181" s="26"/>
      <c r="L181" s="123">
        <v>1067.9003999999973</v>
      </c>
      <c r="M181" s="28"/>
      <c r="N181" s="26"/>
      <c r="O181" s="4">
        <f t="shared" si="59"/>
        <v>0</v>
      </c>
      <c r="P181" s="8">
        <f t="shared" si="53"/>
        <v>0</v>
      </c>
      <c r="Q181" s="8"/>
      <c r="R181" s="39">
        <f t="shared" si="54"/>
        <v>1067.9003999999973</v>
      </c>
      <c r="S181" s="4" t="str">
        <f t="shared" si="52"/>
        <v>№154</v>
      </c>
    </row>
    <row r="182" spans="1:19" x14ac:dyDescent="0.25">
      <c r="A182" s="113"/>
      <c r="B182" s="25" t="s">
        <v>194</v>
      </c>
      <c r="C182" s="27">
        <v>10930.9</v>
      </c>
      <c r="D182" s="27">
        <v>4556.79</v>
      </c>
      <c r="E182" s="27">
        <v>15487.7</v>
      </c>
      <c r="F182" s="27">
        <v>11173.31</v>
      </c>
      <c r="G182" s="27">
        <v>4661.8</v>
      </c>
      <c r="H182" s="27">
        <v>15835.12</v>
      </c>
      <c r="I182" s="26">
        <f>F182-C182</f>
        <v>242.40999999999985</v>
      </c>
      <c r="J182" s="26">
        <f>G182-D182</f>
        <v>105.01000000000022</v>
      </c>
      <c r="K182" s="26">
        <f>H182-E182</f>
        <v>347.42000000000007</v>
      </c>
      <c r="L182" s="123">
        <v>-3500.1467999999963</v>
      </c>
      <c r="M182" s="28"/>
      <c r="N182" s="28">
        <f>I182*N$6</f>
        <v>1721.110999999999</v>
      </c>
      <c r="O182" s="29">
        <f t="shared" si="59"/>
        <v>296.12820000000062</v>
      </c>
      <c r="P182" s="25">
        <f t="shared" si="53"/>
        <v>2017.2391999999995</v>
      </c>
      <c r="Q182" s="25"/>
      <c r="R182" s="41">
        <f t="shared" si="54"/>
        <v>-5517.3859999999959</v>
      </c>
      <c r="S182" s="29" t="str">
        <f t="shared" si="52"/>
        <v>№155</v>
      </c>
    </row>
    <row r="183" spans="1:19" x14ac:dyDescent="0.25">
      <c r="A183" s="113"/>
      <c r="B183" s="8" t="s">
        <v>195</v>
      </c>
      <c r="I183" s="26"/>
      <c r="J183" s="26"/>
      <c r="K183" s="26"/>
      <c r="L183" s="123">
        <v>73.655600000003687</v>
      </c>
      <c r="M183" s="28"/>
      <c r="N183" s="26"/>
      <c r="O183" s="4">
        <f t="shared" si="59"/>
        <v>0</v>
      </c>
      <c r="P183" s="8">
        <f t="shared" si="53"/>
        <v>0</v>
      </c>
      <c r="Q183" s="8"/>
      <c r="R183" s="39">
        <f t="shared" si="54"/>
        <v>73.655600000003687</v>
      </c>
      <c r="S183" s="4" t="str">
        <f t="shared" si="52"/>
        <v>№156 сбыт</v>
      </c>
    </row>
    <row r="184" spans="1:19" x14ac:dyDescent="0.25">
      <c r="A184" s="113"/>
      <c r="B184" s="25" t="s">
        <v>196</v>
      </c>
      <c r="I184" s="26"/>
      <c r="J184" s="26"/>
      <c r="K184" s="26"/>
      <c r="L184" s="123">
        <v>-9825.1943999999985</v>
      </c>
      <c r="M184" s="28"/>
      <c r="N184" s="28">
        <f>I184*N$6</f>
        <v>0</v>
      </c>
      <c r="O184" s="29">
        <f t="shared" si="59"/>
        <v>0</v>
      </c>
      <c r="P184" s="25">
        <f t="shared" si="53"/>
        <v>0</v>
      </c>
      <c r="Q184" s="25"/>
      <c r="R184" s="41">
        <f t="shared" si="54"/>
        <v>-9825.1943999999985</v>
      </c>
      <c r="S184" s="29" t="str">
        <f t="shared" si="52"/>
        <v>№157</v>
      </c>
    </row>
    <row r="185" spans="1:19" x14ac:dyDescent="0.25">
      <c r="A185" s="113"/>
      <c r="B185" s="8" t="s">
        <v>197</v>
      </c>
      <c r="C185" s="27">
        <v>16612.490000000002</v>
      </c>
      <c r="D185" s="27">
        <v>9995.7900000000009</v>
      </c>
      <c r="E185" s="27">
        <v>26610.09</v>
      </c>
      <c r="F185" s="27">
        <v>16612.490000000002</v>
      </c>
      <c r="G185" s="27">
        <v>9995.7900000000009</v>
      </c>
      <c r="H185" s="27">
        <v>26610.09</v>
      </c>
      <c r="I185" s="26">
        <f>F185-C185</f>
        <v>0</v>
      </c>
      <c r="J185" s="26">
        <f>G185-D185</f>
        <v>0</v>
      </c>
      <c r="K185" s="26">
        <f>H185-E185</f>
        <v>0</v>
      </c>
      <c r="L185" s="123">
        <v>0.26029999999082065</v>
      </c>
      <c r="M185" s="28"/>
      <c r="N185" s="30">
        <f>I185*N$6</f>
        <v>0</v>
      </c>
      <c r="O185" s="4">
        <f t="shared" si="59"/>
        <v>0</v>
      </c>
      <c r="P185" s="8">
        <f t="shared" si="53"/>
        <v>0</v>
      </c>
      <c r="Q185" s="8"/>
      <c r="R185" s="39">
        <f t="shared" si="54"/>
        <v>0.26029999999082065</v>
      </c>
      <c r="S185" s="4" t="str">
        <f t="shared" si="52"/>
        <v xml:space="preserve">№158 </v>
      </c>
    </row>
    <row r="186" spans="1:19" x14ac:dyDescent="0.25">
      <c r="A186" s="113"/>
      <c r="B186" s="25" t="s">
        <v>198</v>
      </c>
      <c r="I186" s="26"/>
      <c r="J186" s="26"/>
      <c r="K186" s="26"/>
      <c r="L186" s="123">
        <v>7119.9991</v>
      </c>
      <c r="M186" s="28"/>
      <c r="N186" s="28"/>
      <c r="O186" s="29"/>
      <c r="P186" s="25"/>
      <c r="Q186" s="25"/>
      <c r="R186" s="41">
        <f t="shared" si="54"/>
        <v>7119.9991</v>
      </c>
      <c r="S186" s="29" t="str">
        <f t="shared" si="52"/>
        <v>№159снят</v>
      </c>
    </row>
    <row r="187" spans="1:19" x14ac:dyDescent="0.25">
      <c r="A187" s="113"/>
      <c r="B187" s="8" t="s">
        <v>199</v>
      </c>
      <c r="C187" s="27">
        <v>6180.27</v>
      </c>
      <c r="D187" s="27">
        <v>1846.23</v>
      </c>
      <c r="E187" s="27">
        <v>8026.64</v>
      </c>
      <c r="F187" s="27">
        <v>6184.8</v>
      </c>
      <c r="G187" s="27">
        <v>1850.36</v>
      </c>
      <c r="H187" s="27">
        <v>8035.3</v>
      </c>
      <c r="I187" s="26">
        <f t="shared" ref="I187:K189" si="63">F187-C187</f>
        <v>4.5299999999997453</v>
      </c>
      <c r="J187" s="26">
        <f t="shared" si="63"/>
        <v>4.1299999999998818</v>
      </c>
      <c r="K187" s="26">
        <f t="shared" si="63"/>
        <v>8.6599999999998545</v>
      </c>
      <c r="L187" s="123">
        <v>4951.642299999995</v>
      </c>
      <c r="M187" s="28"/>
      <c r="N187" s="8">
        <f t="shared" ref="N187:O190" si="64">I187*N$6</f>
        <v>32.162999999998192</v>
      </c>
      <c r="O187" s="4">
        <f t="shared" si="64"/>
        <v>11.646599999999665</v>
      </c>
      <c r="P187" s="8">
        <f t="shared" si="53"/>
        <v>43.809599999997857</v>
      </c>
      <c r="Q187" s="8"/>
      <c r="R187" s="39">
        <f t="shared" si="54"/>
        <v>4907.8326999999972</v>
      </c>
      <c r="S187" s="4" t="str">
        <f t="shared" si="52"/>
        <v>№159а\1</v>
      </c>
    </row>
    <row r="188" spans="1:19" x14ac:dyDescent="0.25">
      <c r="A188" s="113"/>
      <c r="B188" s="25" t="s">
        <v>200</v>
      </c>
      <c r="C188" s="27">
        <v>1747.83</v>
      </c>
      <c r="D188" s="27">
        <v>722.04</v>
      </c>
      <c r="E188" s="27">
        <v>2469.91</v>
      </c>
      <c r="F188" s="27">
        <v>1787.25</v>
      </c>
      <c r="G188" s="27">
        <v>770.99</v>
      </c>
      <c r="H188" s="27">
        <v>2558.3000000000002</v>
      </c>
      <c r="I188" s="26">
        <f t="shared" si="63"/>
        <v>39.420000000000073</v>
      </c>
      <c r="J188" s="26">
        <f t="shared" si="63"/>
        <v>48.950000000000045</v>
      </c>
      <c r="K188" s="26">
        <f t="shared" si="63"/>
        <v>88.390000000000327</v>
      </c>
      <c r="L188" s="123">
        <v>-453.314400000001</v>
      </c>
      <c r="M188" s="28"/>
      <c r="N188" s="28">
        <f t="shared" si="64"/>
        <v>279.88200000000052</v>
      </c>
      <c r="O188" s="29">
        <f t="shared" si="64"/>
        <v>138.03900000000013</v>
      </c>
      <c r="P188" s="25">
        <f t="shared" si="53"/>
        <v>417.92100000000062</v>
      </c>
      <c r="Q188" s="25"/>
      <c r="R188" s="41">
        <f t="shared" si="54"/>
        <v>-871.23540000000162</v>
      </c>
      <c r="S188" s="29" t="str">
        <f t="shared" si="52"/>
        <v xml:space="preserve">№159а\2 </v>
      </c>
    </row>
    <row r="189" spans="1:19" x14ac:dyDescent="0.25">
      <c r="A189" s="113"/>
      <c r="B189" s="8" t="s">
        <v>201</v>
      </c>
      <c r="C189" s="27">
        <v>6798.05</v>
      </c>
      <c r="D189" s="27">
        <v>3170.05</v>
      </c>
      <c r="E189" s="27">
        <v>9968.19</v>
      </c>
      <c r="F189" s="27">
        <v>6801.38</v>
      </c>
      <c r="G189" s="27">
        <v>3171.65</v>
      </c>
      <c r="H189" s="27">
        <v>9973.1299999999992</v>
      </c>
      <c r="I189" s="26">
        <f t="shared" si="63"/>
        <v>3.3299999999999272</v>
      </c>
      <c r="J189" s="26">
        <f t="shared" si="63"/>
        <v>1.5999999999999091</v>
      </c>
      <c r="K189" s="26">
        <f t="shared" si="63"/>
        <v>4.9399999999986903</v>
      </c>
      <c r="L189" s="123">
        <v>-683.5749000000003</v>
      </c>
      <c r="M189" s="28"/>
      <c r="N189" s="30">
        <f t="shared" si="64"/>
        <v>23.642999999999482</v>
      </c>
      <c r="O189" s="4">
        <f t="shared" si="64"/>
        <v>4.5119999999997429</v>
      </c>
      <c r="P189" s="8">
        <f t="shared" si="53"/>
        <v>28.154999999999227</v>
      </c>
      <c r="Q189" s="8"/>
      <c r="R189" s="39">
        <f t="shared" si="54"/>
        <v>-711.72989999999947</v>
      </c>
      <c r="S189" s="4" t="str">
        <f t="shared" si="52"/>
        <v>№160</v>
      </c>
    </row>
    <row r="190" spans="1:19" x14ac:dyDescent="0.25">
      <c r="A190" s="113" t="s">
        <v>307</v>
      </c>
      <c r="B190" s="125" t="s">
        <v>202</v>
      </c>
      <c r="C190" s="126"/>
      <c r="D190" s="126"/>
      <c r="E190" s="126"/>
      <c r="F190" s="126"/>
      <c r="G190" s="126"/>
      <c r="H190" s="126"/>
      <c r="I190" s="127"/>
      <c r="J190" s="127"/>
      <c r="K190" s="127"/>
      <c r="L190" s="128">
        <v>0</v>
      </c>
      <c r="M190" s="129"/>
      <c r="N190" s="129">
        <f t="shared" si="64"/>
        <v>0</v>
      </c>
      <c r="O190" s="130">
        <f t="shared" si="64"/>
        <v>0</v>
      </c>
      <c r="P190" s="125">
        <f t="shared" si="53"/>
        <v>0</v>
      </c>
      <c r="Q190" s="125"/>
      <c r="R190" s="128">
        <f t="shared" si="54"/>
        <v>0</v>
      </c>
      <c r="S190" s="130" t="str">
        <f t="shared" si="52"/>
        <v>№161 снят</v>
      </c>
    </row>
    <row r="191" spans="1:19" x14ac:dyDescent="0.25">
      <c r="A191" s="113"/>
      <c r="B191" s="8" t="s">
        <v>203</v>
      </c>
      <c r="C191" s="27"/>
      <c r="D191" s="27"/>
      <c r="E191" s="27"/>
      <c r="F191" s="27"/>
      <c r="G191" s="27"/>
      <c r="H191" s="27"/>
      <c r="I191" s="26"/>
      <c r="J191" s="26"/>
      <c r="K191" s="26"/>
      <c r="L191" s="123">
        <v>2.0099999910598854E-3</v>
      </c>
      <c r="M191" s="28"/>
      <c r="N191" s="26"/>
      <c r="O191" s="4">
        <f t="shared" ref="O191:O203" si="65">J191*O$6</f>
        <v>0</v>
      </c>
      <c r="P191" s="8">
        <f t="shared" si="53"/>
        <v>0</v>
      </c>
      <c r="Q191" s="8"/>
      <c r="R191" s="39">
        <f t="shared" si="54"/>
        <v>2.0099999910598854E-3</v>
      </c>
      <c r="S191" s="4" t="str">
        <f t="shared" si="52"/>
        <v>№161 3фсбыт</v>
      </c>
    </row>
    <row r="192" spans="1:19" x14ac:dyDescent="0.25">
      <c r="A192" s="113"/>
      <c r="B192" s="25" t="s">
        <v>204</v>
      </c>
      <c r="C192" s="27">
        <v>1792.61</v>
      </c>
      <c r="D192" s="27">
        <v>584.21</v>
      </c>
      <c r="E192" s="27">
        <v>2376.8200000000002</v>
      </c>
      <c r="F192" s="27">
        <v>2121.4299999999998</v>
      </c>
      <c r="G192" s="27">
        <v>679.59</v>
      </c>
      <c r="H192" s="27">
        <v>2801.03</v>
      </c>
      <c r="I192" s="26">
        <f t="shared" ref="I192:K193" si="66">F192-C192</f>
        <v>328.81999999999994</v>
      </c>
      <c r="J192" s="26">
        <f t="shared" si="66"/>
        <v>95.38</v>
      </c>
      <c r="K192" s="26">
        <f t="shared" si="66"/>
        <v>424.21000000000004</v>
      </c>
      <c r="L192" s="123">
        <v>-3831.6030999999994</v>
      </c>
      <c r="M192" s="28"/>
      <c r="N192" s="28">
        <f>I192*N$6</f>
        <v>2334.6219999999994</v>
      </c>
      <c r="O192" s="29">
        <f t="shared" si="65"/>
        <v>268.97159999999997</v>
      </c>
      <c r="P192" s="25">
        <f t="shared" si="53"/>
        <v>2603.5935999999992</v>
      </c>
      <c r="Q192" s="25"/>
      <c r="R192" s="41">
        <f t="shared" si="54"/>
        <v>-6435.1966999999986</v>
      </c>
      <c r="S192" s="29" t="str">
        <f t="shared" si="52"/>
        <v>№161а</v>
      </c>
    </row>
    <row r="193" spans="1:20" x14ac:dyDescent="0.25">
      <c r="A193" s="113"/>
      <c r="B193" s="8" t="s">
        <v>205</v>
      </c>
      <c r="C193" s="27">
        <v>82.05</v>
      </c>
      <c r="D193" s="27">
        <v>57.09</v>
      </c>
      <c r="E193" s="27">
        <v>139.16</v>
      </c>
      <c r="F193" s="27">
        <v>82.05</v>
      </c>
      <c r="G193" s="27">
        <v>57.09</v>
      </c>
      <c r="H193" s="27">
        <v>139.16</v>
      </c>
      <c r="I193" s="26">
        <f t="shared" si="66"/>
        <v>0</v>
      </c>
      <c r="J193" s="26">
        <f t="shared" si="66"/>
        <v>0</v>
      </c>
      <c r="K193" s="26">
        <f t="shared" si="66"/>
        <v>0</v>
      </c>
      <c r="L193" s="123">
        <v>-22.866999999999749</v>
      </c>
      <c r="M193" s="28"/>
      <c r="N193" s="30">
        <f>I193*N$6</f>
        <v>0</v>
      </c>
      <c r="O193" s="4">
        <f t="shared" si="65"/>
        <v>0</v>
      </c>
      <c r="P193" s="8">
        <f t="shared" si="53"/>
        <v>0</v>
      </c>
      <c r="Q193" s="8"/>
      <c r="R193" s="39">
        <f t="shared" si="54"/>
        <v>-22.866999999999749</v>
      </c>
      <c r="S193" s="4" t="str">
        <f t="shared" si="52"/>
        <v>№162</v>
      </c>
    </row>
    <row r="194" spans="1:20" x14ac:dyDescent="0.25">
      <c r="A194" s="113" t="s">
        <v>354</v>
      </c>
      <c r="B194" s="125" t="s">
        <v>206</v>
      </c>
      <c r="C194" s="126"/>
      <c r="D194" s="126"/>
      <c r="E194" s="126"/>
      <c r="F194" s="126"/>
      <c r="G194" s="126"/>
      <c r="H194" s="126"/>
      <c r="I194" s="127"/>
      <c r="J194" s="127"/>
      <c r="K194" s="127"/>
      <c r="L194" s="128">
        <v>0.45970000000124855</v>
      </c>
      <c r="M194" s="129"/>
      <c r="N194" s="129"/>
      <c r="O194" s="130">
        <f t="shared" si="65"/>
        <v>0</v>
      </c>
      <c r="P194" s="125">
        <f t="shared" si="53"/>
        <v>0</v>
      </c>
      <c r="Q194" s="125"/>
      <c r="R194" s="128">
        <f t="shared" si="54"/>
        <v>0.45970000000124855</v>
      </c>
      <c r="S194" s="130" t="str">
        <f t="shared" si="52"/>
        <v>№163сбыт</v>
      </c>
    </row>
    <row r="195" spans="1:20" x14ac:dyDescent="0.25">
      <c r="A195" s="113"/>
      <c r="B195" s="8" t="s">
        <v>207</v>
      </c>
      <c r="I195" s="26"/>
      <c r="J195" s="26"/>
      <c r="K195" s="26"/>
      <c r="L195" s="123">
        <v>9.9999999561184438E-4</v>
      </c>
      <c r="M195" s="28"/>
      <c r="N195" s="30">
        <f>I195*N$6</f>
        <v>0</v>
      </c>
      <c r="O195" s="4">
        <f t="shared" si="65"/>
        <v>0</v>
      </c>
      <c r="P195" s="8">
        <f t="shared" si="53"/>
        <v>0</v>
      </c>
      <c r="Q195" s="8"/>
      <c r="R195" s="39">
        <f t="shared" si="54"/>
        <v>9.9999999561184438E-4</v>
      </c>
      <c r="S195" s="4" t="str">
        <f t="shared" si="52"/>
        <v>№164</v>
      </c>
    </row>
    <row r="196" spans="1:20" x14ac:dyDescent="0.25">
      <c r="A196" s="113"/>
      <c r="B196" s="25" t="s">
        <v>208</v>
      </c>
      <c r="C196" s="45"/>
      <c r="D196" s="45"/>
      <c r="E196" s="45"/>
      <c r="F196" s="45">
        <v>9436.41</v>
      </c>
      <c r="G196" s="45">
        <v>3150.84</v>
      </c>
      <c r="H196" s="45">
        <v>12587.26</v>
      </c>
      <c r="I196" s="26">
        <v>94.12</v>
      </c>
      <c r="J196" s="26">
        <v>31.23</v>
      </c>
      <c r="K196" s="26">
        <f>I196+J196</f>
        <v>125.35000000000001</v>
      </c>
      <c r="L196" s="123">
        <v>0.39899999999647662</v>
      </c>
      <c r="M196" s="28">
        <v>-7152.78</v>
      </c>
      <c r="N196" s="30">
        <f>I196*N$6</f>
        <v>668.25199999999995</v>
      </c>
      <c r="O196" s="4">
        <f t="shared" si="65"/>
        <v>88.068599999999989</v>
      </c>
      <c r="P196" s="8">
        <f t="shared" ref="P196" si="67">SUM(N196:O196)</f>
        <v>756.3205999999999</v>
      </c>
      <c r="Q196" s="25"/>
      <c r="R196" s="41">
        <f t="shared" si="54"/>
        <v>-7908.7016000000031</v>
      </c>
      <c r="S196" s="29" t="str">
        <f t="shared" si="52"/>
        <v>№165</v>
      </c>
      <c r="T196" t="s">
        <v>304</v>
      </c>
    </row>
    <row r="197" spans="1:20" x14ac:dyDescent="0.25">
      <c r="A197" s="113"/>
      <c r="B197" s="8" t="s">
        <v>209</v>
      </c>
      <c r="C197" s="27">
        <v>3396.43</v>
      </c>
      <c r="D197" s="27">
        <v>4099</v>
      </c>
      <c r="E197" s="27">
        <v>7495.55</v>
      </c>
      <c r="F197" s="27">
        <v>3552.22</v>
      </c>
      <c r="G197" s="27">
        <v>4152.2299999999996</v>
      </c>
      <c r="H197" s="27">
        <v>7704.57</v>
      </c>
      <c r="I197" s="26">
        <f>F197-C197</f>
        <v>155.78999999999996</v>
      </c>
      <c r="J197" s="26">
        <f>G197-D197</f>
        <v>53.229999999999563</v>
      </c>
      <c r="K197" s="26">
        <f>H197-E197</f>
        <v>209.01999999999953</v>
      </c>
      <c r="L197" s="123">
        <v>4925.0064000000002</v>
      </c>
      <c r="M197" s="28"/>
      <c r="N197" s="30">
        <f>I197*N$6</f>
        <v>1106.1089999999997</v>
      </c>
      <c r="O197" s="4">
        <f t="shared" si="65"/>
        <v>150.10859999999877</v>
      </c>
      <c r="P197" s="8">
        <f t="shared" si="53"/>
        <v>1256.2175999999986</v>
      </c>
      <c r="Q197" s="8"/>
      <c r="R197" s="39">
        <f t="shared" si="54"/>
        <v>3668.7888000000016</v>
      </c>
      <c r="S197" s="4" t="str">
        <f t="shared" si="52"/>
        <v>№166</v>
      </c>
    </row>
    <row r="198" spans="1:20" x14ac:dyDescent="0.25">
      <c r="A198" s="113" t="s">
        <v>372</v>
      </c>
      <c r="B198" s="125" t="s">
        <v>401</v>
      </c>
      <c r="C198" s="126"/>
      <c r="D198" s="126"/>
      <c r="E198" s="126"/>
      <c r="F198" s="126"/>
      <c r="G198" s="126"/>
      <c r="H198" s="126"/>
      <c r="I198" s="127"/>
      <c r="J198" s="127"/>
      <c r="K198" s="127"/>
      <c r="L198" s="128">
        <v>2562.8873000000031</v>
      </c>
      <c r="M198" s="129"/>
      <c r="N198" s="129"/>
      <c r="O198" s="130">
        <f t="shared" si="65"/>
        <v>0</v>
      </c>
      <c r="P198" s="125">
        <f t="shared" si="53"/>
        <v>0</v>
      </c>
      <c r="Q198" s="125"/>
      <c r="R198" s="128">
        <f t="shared" si="54"/>
        <v>2562.8873000000031</v>
      </c>
      <c r="S198" s="130" t="str">
        <f t="shared" si="52"/>
        <v>№167 сбыт</v>
      </c>
    </row>
    <row r="199" spans="1:20" x14ac:dyDescent="0.25">
      <c r="A199" s="113" t="s">
        <v>312</v>
      </c>
      <c r="B199" s="125" t="s">
        <v>400</v>
      </c>
      <c r="C199" s="131">
        <v>10510.22</v>
      </c>
      <c r="D199" s="131">
        <v>5922.33</v>
      </c>
      <c r="E199" s="131">
        <v>16432.560000000001</v>
      </c>
      <c r="F199" s="131">
        <v>10510.22</v>
      </c>
      <c r="G199" s="131">
        <v>5922.33</v>
      </c>
      <c r="H199" s="131">
        <v>16432.560000000001</v>
      </c>
      <c r="I199" s="127">
        <f t="shared" ref="I199:K201" si="68">F199-C199</f>
        <v>0</v>
      </c>
      <c r="J199" s="127">
        <f t="shared" si="68"/>
        <v>0</v>
      </c>
      <c r="K199" s="127">
        <f t="shared" si="68"/>
        <v>0</v>
      </c>
      <c r="L199" s="128">
        <v>26.260400000006239</v>
      </c>
      <c r="M199" s="129"/>
      <c r="N199" s="129">
        <f>I199*N$6</f>
        <v>0</v>
      </c>
      <c r="O199" s="130">
        <f t="shared" si="65"/>
        <v>0</v>
      </c>
      <c r="P199" s="125">
        <f t="shared" si="53"/>
        <v>0</v>
      </c>
      <c r="Q199" s="125"/>
      <c r="R199" s="128">
        <f t="shared" si="54"/>
        <v>26.260400000006239</v>
      </c>
      <c r="S199" s="130" t="str">
        <f t="shared" si="52"/>
        <v>№168 сбыт</v>
      </c>
      <c r="T199" s="45" t="s">
        <v>421</v>
      </c>
    </row>
    <row r="200" spans="1:20" x14ac:dyDescent="0.25">
      <c r="A200" s="113"/>
      <c r="B200" s="25" t="s">
        <v>212</v>
      </c>
      <c r="C200" s="27">
        <v>1027.76</v>
      </c>
      <c r="D200" s="27">
        <v>363.77</v>
      </c>
      <c r="E200" s="27">
        <v>1391.54</v>
      </c>
      <c r="F200" s="27">
        <v>1032.18</v>
      </c>
      <c r="G200" s="27">
        <v>364.4</v>
      </c>
      <c r="H200" s="27">
        <v>1396.59</v>
      </c>
      <c r="I200" s="26">
        <f t="shared" si="68"/>
        <v>4.4200000000000728</v>
      </c>
      <c r="J200" s="26">
        <f t="shared" si="68"/>
        <v>0.62999999999999545</v>
      </c>
      <c r="K200" s="26">
        <f t="shared" si="68"/>
        <v>5.0499999999999545</v>
      </c>
      <c r="L200" s="123">
        <v>3917.6747999999998</v>
      </c>
      <c r="M200" s="28">
        <v>-3944.45</v>
      </c>
      <c r="N200" s="28">
        <f>I200*N$6</f>
        <v>31.382000000000517</v>
      </c>
      <c r="O200" s="29">
        <f t="shared" si="65"/>
        <v>1.7765999999999871</v>
      </c>
      <c r="P200" s="25">
        <f t="shared" si="53"/>
        <v>33.158600000000504</v>
      </c>
      <c r="Q200" s="25"/>
      <c r="R200" s="41">
        <f t="shared" si="54"/>
        <v>-59.933800000000701</v>
      </c>
      <c r="S200" s="29" t="str">
        <f t="shared" si="52"/>
        <v>№169</v>
      </c>
      <c r="T200" t="s">
        <v>305</v>
      </c>
    </row>
    <row r="201" spans="1:20" x14ac:dyDescent="0.25">
      <c r="A201" s="113"/>
      <c r="B201" s="8" t="s">
        <v>213</v>
      </c>
      <c r="C201" s="27">
        <v>7410.85</v>
      </c>
      <c r="D201" s="27">
        <v>3553.96</v>
      </c>
      <c r="E201" s="27">
        <v>10964.82</v>
      </c>
      <c r="F201" s="27">
        <v>7473.52</v>
      </c>
      <c r="G201" s="27">
        <v>3556.36</v>
      </c>
      <c r="H201" s="27">
        <v>11029.89</v>
      </c>
      <c r="I201" s="26">
        <f t="shared" si="68"/>
        <v>62.670000000000073</v>
      </c>
      <c r="J201" s="26">
        <f t="shared" si="68"/>
        <v>2.4000000000000909</v>
      </c>
      <c r="K201" s="26">
        <f t="shared" si="68"/>
        <v>65.069999999999709</v>
      </c>
      <c r="L201" s="123">
        <v>-4284.2586000000028</v>
      </c>
      <c r="M201" s="28">
        <v>3944.45</v>
      </c>
      <c r="N201" s="30">
        <f>I201*N$6</f>
        <v>444.95700000000051</v>
      </c>
      <c r="O201" s="4">
        <f t="shared" si="65"/>
        <v>6.7680000000002565</v>
      </c>
      <c r="P201" s="8">
        <f t="shared" si="53"/>
        <v>451.72500000000076</v>
      </c>
      <c r="Q201" s="8"/>
      <c r="R201" s="39">
        <f t="shared" si="54"/>
        <v>-791.53360000000339</v>
      </c>
      <c r="S201" s="4" t="str">
        <f t="shared" si="52"/>
        <v>№170</v>
      </c>
    </row>
    <row r="202" spans="1:20" x14ac:dyDescent="0.25">
      <c r="A202" s="113" t="s">
        <v>343</v>
      </c>
      <c r="B202" s="125" t="s">
        <v>214</v>
      </c>
      <c r="C202" s="126"/>
      <c r="D202" s="126"/>
      <c r="E202" s="126"/>
      <c r="F202" s="126"/>
      <c r="G202" s="126"/>
      <c r="H202" s="126"/>
      <c r="I202" s="127"/>
      <c r="J202" s="127"/>
      <c r="K202" s="127"/>
      <c r="L202" s="128">
        <v>18.241000000005442</v>
      </c>
      <c r="M202" s="129"/>
      <c r="N202" s="129">
        <f>I202*N$6</f>
        <v>0</v>
      </c>
      <c r="O202" s="130">
        <f t="shared" si="65"/>
        <v>0</v>
      </c>
      <c r="P202" s="125">
        <f t="shared" si="53"/>
        <v>0</v>
      </c>
      <c r="Q202" s="125"/>
      <c r="R202" s="128">
        <f t="shared" si="54"/>
        <v>18.241000000005442</v>
      </c>
      <c r="S202" s="130" t="str">
        <f t="shared" ref="S202:S265" si="69">B202</f>
        <v>№171 сбыт</v>
      </c>
    </row>
    <row r="203" spans="1:20" x14ac:dyDescent="0.25">
      <c r="A203" s="113" t="s">
        <v>336</v>
      </c>
      <c r="B203" s="125" t="s">
        <v>215</v>
      </c>
      <c r="C203" s="126"/>
      <c r="D203" s="126"/>
      <c r="E203" s="126"/>
      <c r="F203" s="126"/>
      <c r="G203" s="126"/>
      <c r="H203" s="126"/>
      <c r="I203" s="127"/>
      <c r="J203" s="127"/>
      <c r="K203" s="127"/>
      <c r="L203" s="128">
        <v>1.4999999998508429E-3</v>
      </c>
      <c r="M203" s="129"/>
      <c r="N203" s="129">
        <f>I203*N$6</f>
        <v>0</v>
      </c>
      <c r="O203" s="130">
        <f t="shared" si="65"/>
        <v>0</v>
      </c>
      <c r="P203" s="125">
        <f t="shared" si="53"/>
        <v>0</v>
      </c>
      <c r="Q203" s="125"/>
      <c r="R203" s="128">
        <f t="shared" si="54"/>
        <v>1.4999999998508429E-3</v>
      </c>
      <c r="S203" s="130" t="str">
        <f t="shared" si="69"/>
        <v>№172 сбыт</v>
      </c>
    </row>
    <row r="204" spans="1:20" x14ac:dyDescent="0.25">
      <c r="A204" s="113" t="s">
        <v>320</v>
      </c>
      <c r="B204" s="125" t="s">
        <v>216</v>
      </c>
      <c r="C204" s="131"/>
      <c r="D204" s="131"/>
      <c r="E204" s="131"/>
      <c r="F204" s="131"/>
      <c r="G204" s="131"/>
      <c r="H204" s="131"/>
      <c r="I204" s="127"/>
      <c r="J204" s="127"/>
      <c r="K204" s="127"/>
      <c r="L204" s="128">
        <v>105.44470000000439</v>
      </c>
      <c r="M204" s="129"/>
      <c r="N204" s="129"/>
      <c r="O204" s="130"/>
      <c r="P204" s="125"/>
      <c r="Q204" s="125"/>
      <c r="R204" s="128">
        <f t="shared" si="54"/>
        <v>105.44470000000439</v>
      </c>
      <c r="S204" s="130" t="str">
        <f t="shared" si="69"/>
        <v>№173 сбыт</v>
      </c>
    </row>
    <row r="205" spans="1:20" x14ac:dyDescent="0.25">
      <c r="A205" s="113" t="s">
        <v>338</v>
      </c>
      <c r="B205" s="125" t="s">
        <v>399</v>
      </c>
      <c r="C205" s="126"/>
      <c r="D205" s="126"/>
      <c r="E205" s="126"/>
      <c r="F205" s="126"/>
      <c r="G205" s="126"/>
      <c r="H205" s="126"/>
      <c r="I205" s="127"/>
      <c r="J205" s="127"/>
      <c r="K205" s="127"/>
      <c r="L205" s="128">
        <v>-1.3900000001228818E-2</v>
      </c>
      <c r="M205" s="129"/>
      <c r="N205" s="129"/>
      <c r="O205" s="130">
        <f>J205*O$6</f>
        <v>0</v>
      </c>
      <c r="P205" s="125">
        <f t="shared" ref="P205:P268" si="70">SUM(N205:O205)</f>
        <v>0</v>
      </c>
      <c r="Q205" s="125"/>
      <c r="R205" s="128">
        <f t="shared" ref="R205:R268" si="71">L205-P205+M205+Q205</f>
        <v>-1.3900000001228818E-2</v>
      </c>
      <c r="S205" s="130" t="str">
        <f t="shared" si="69"/>
        <v>№174 сбыт</v>
      </c>
    </row>
    <row r="206" spans="1:20" x14ac:dyDescent="0.25">
      <c r="A206" s="113" t="s">
        <v>327</v>
      </c>
      <c r="B206" s="125" t="s">
        <v>218</v>
      </c>
      <c r="C206" s="126"/>
      <c r="D206" s="126"/>
      <c r="E206" s="126"/>
      <c r="F206" s="126"/>
      <c r="G206" s="126"/>
      <c r="H206" s="126"/>
      <c r="I206" s="127"/>
      <c r="J206" s="127"/>
      <c r="K206" s="127"/>
      <c r="L206" s="128">
        <v>0.80379999999695428</v>
      </c>
      <c r="M206" s="129"/>
      <c r="N206" s="129"/>
      <c r="O206" s="130">
        <f>J206*O$6</f>
        <v>0</v>
      </c>
      <c r="P206" s="125">
        <f t="shared" si="70"/>
        <v>0</v>
      </c>
      <c r="Q206" s="125"/>
      <c r="R206" s="128">
        <f t="shared" si="71"/>
        <v>0.80379999999695428</v>
      </c>
      <c r="S206" s="130" t="str">
        <f t="shared" si="69"/>
        <v>№175 сбыт</v>
      </c>
    </row>
    <row r="207" spans="1:20" x14ac:dyDescent="0.25">
      <c r="A207" s="114" t="s">
        <v>368</v>
      </c>
      <c r="B207" s="125" t="s">
        <v>398</v>
      </c>
      <c r="C207" s="126"/>
      <c r="D207" s="126"/>
      <c r="E207" s="126"/>
      <c r="F207" s="126"/>
      <c r="G207" s="126"/>
      <c r="H207" s="126"/>
      <c r="I207" s="127"/>
      <c r="J207" s="127"/>
      <c r="K207" s="127"/>
      <c r="L207" s="128">
        <v>-3.8000000022293534E-3</v>
      </c>
      <c r="M207" s="129"/>
      <c r="N207" s="129"/>
      <c r="O207" s="130"/>
      <c r="P207" s="125"/>
      <c r="Q207" s="125"/>
      <c r="R207" s="128">
        <f t="shared" si="71"/>
        <v>-3.8000000022293534E-3</v>
      </c>
      <c r="S207" s="130" t="str">
        <f t="shared" si="69"/>
        <v>№176\1 сбыт</v>
      </c>
    </row>
    <row r="208" spans="1:20" x14ac:dyDescent="0.25">
      <c r="A208" s="114"/>
      <c r="B208" s="115" t="s">
        <v>220</v>
      </c>
      <c r="I208" s="26"/>
      <c r="J208" s="26"/>
      <c r="K208" s="26"/>
      <c r="L208" s="123">
        <v>3.0000000042491592E-3</v>
      </c>
      <c r="M208" s="28"/>
      <c r="N208" s="28"/>
      <c r="O208" s="29"/>
      <c r="P208" s="25"/>
      <c r="Q208" s="25"/>
      <c r="R208" s="41">
        <f t="shared" si="71"/>
        <v>3.0000000042491592E-3</v>
      </c>
      <c r="S208" s="29" t="str">
        <f t="shared" si="69"/>
        <v xml:space="preserve">№176\2 </v>
      </c>
    </row>
    <row r="209" spans="1:19" x14ac:dyDescent="0.25">
      <c r="A209" s="113"/>
      <c r="B209" s="8" t="s">
        <v>221</v>
      </c>
      <c r="C209" s="27">
        <v>8906.0499999999993</v>
      </c>
      <c r="D209" s="27">
        <v>2361.91</v>
      </c>
      <c r="E209" s="27">
        <v>11267.96</v>
      </c>
      <c r="F209" s="27">
        <v>9115.07</v>
      </c>
      <c r="G209" s="27">
        <v>2438.02</v>
      </c>
      <c r="H209" s="27">
        <v>11553.1</v>
      </c>
      <c r="I209" s="26">
        <f t="shared" ref="I209:K216" si="72">F209-C209</f>
        <v>209.02000000000044</v>
      </c>
      <c r="J209" s="26">
        <f t="shared" si="72"/>
        <v>76.110000000000127</v>
      </c>
      <c r="K209" s="26">
        <f t="shared" si="72"/>
        <v>285.14000000000124</v>
      </c>
      <c r="L209" s="123">
        <v>-5544.652599999994</v>
      </c>
      <c r="M209" s="28"/>
      <c r="N209" s="30">
        <f t="shared" ref="N209:O216" si="73">I209*N$6</f>
        <v>1484.0420000000031</v>
      </c>
      <c r="O209" s="4">
        <f t="shared" si="73"/>
        <v>214.63020000000034</v>
      </c>
      <c r="P209" s="8">
        <f t="shared" si="70"/>
        <v>1698.6722000000034</v>
      </c>
      <c r="Q209" s="8"/>
      <c r="R209" s="39">
        <f t="shared" si="71"/>
        <v>-7243.3247999999976</v>
      </c>
      <c r="S209" s="4" t="str">
        <f t="shared" si="69"/>
        <v xml:space="preserve">№177 </v>
      </c>
    </row>
    <row r="210" spans="1:19" x14ac:dyDescent="0.25">
      <c r="A210" s="113" t="s">
        <v>371</v>
      </c>
      <c r="B210" s="125" t="s">
        <v>397</v>
      </c>
      <c r="C210" s="131">
        <v>4046.5</v>
      </c>
      <c r="D210" s="131">
        <v>2431.2399999999998</v>
      </c>
      <c r="E210" s="131">
        <v>6477.75</v>
      </c>
      <c r="F210" s="131">
        <v>4046.5</v>
      </c>
      <c r="G210" s="131">
        <v>2431.2399999999998</v>
      </c>
      <c r="H210" s="131">
        <v>6477.75</v>
      </c>
      <c r="I210" s="127">
        <f t="shared" si="72"/>
        <v>0</v>
      </c>
      <c r="J210" s="127">
        <f t="shared" si="72"/>
        <v>0</v>
      </c>
      <c r="K210" s="127">
        <f t="shared" si="72"/>
        <v>0</v>
      </c>
      <c r="L210" s="128">
        <v>1538.9180999999996</v>
      </c>
      <c r="M210" s="129"/>
      <c r="N210" s="129">
        <f t="shared" si="73"/>
        <v>0</v>
      </c>
      <c r="O210" s="130">
        <f t="shared" si="73"/>
        <v>0</v>
      </c>
      <c r="P210" s="125">
        <f>SUM(N210:O210)</f>
        <v>0</v>
      </c>
      <c r="Q210" s="125"/>
      <c r="R210" s="128">
        <f t="shared" si="71"/>
        <v>1538.9180999999996</v>
      </c>
      <c r="S210" s="130" t="str">
        <f t="shared" si="69"/>
        <v>№178 сбыт</v>
      </c>
    </row>
    <row r="211" spans="1:19" x14ac:dyDescent="0.25">
      <c r="A211" s="113" t="s">
        <v>360</v>
      </c>
      <c r="B211" s="125" t="s">
        <v>396</v>
      </c>
      <c r="C211" s="131">
        <v>3427.77</v>
      </c>
      <c r="D211" s="131">
        <v>2128.0300000000002</v>
      </c>
      <c r="E211" s="131">
        <v>5555.87</v>
      </c>
      <c r="F211" s="131">
        <v>3427.77</v>
      </c>
      <c r="G211" s="131">
        <v>2128.0300000000002</v>
      </c>
      <c r="H211" s="131">
        <v>5555.87</v>
      </c>
      <c r="I211" s="127">
        <f t="shared" si="72"/>
        <v>0</v>
      </c>
      <c r="J211" s="127">
        <f t="shared" si="72"/>
        <v>0</v>
      </c>
      <c r="K211" s="127">
        <f t="shared" si="72"/>
        <v>0</v>
      </c>
      <c r="L211" s="128">
        <v>0.14309999999945822</v>
      </c>
      <c r="M211" s="129"/>
      <c r="N211" s="129">
        <f t="shared" si="73"/>
        <v>0</v>
      </c>
      <c r="O211" s="130">
        <f t="shared" si="73"/>
        <v>0</v>
      </c>
      <c r="P211" s="125">
        <f t="shared" si="70"/>
        <v>0</v>
      </c>
      <c r="Q211" s="125"/>
      <c r="R211" s="128">
        <f t="shared" si="71"/>
        <v>0.14309999999945822</v>
      </c>
      <c r="S211" s="130" t="str">
        <f t="shared" si="69"/>
        <v>№179 сбыт</v>
      </c>
    </row>
    <row r="212" spans="1:19" x14ac:dyDescent="0.25">
      <c r="A212" s="113"/>
      <c r="B212" s="25" t="s">
        <v>224</v>
      </c>
      <c r="C212" s="27">
        <v>15771.36</v>
      </c>
      <c r="D212" s="27">
        <v>7985.98</v>
      </c>
      <c r="E212" s="27">
        <v>23757.35</v>
      </c>
      <c r="F212" s="27">
        <v>15771.36</v>
      </c>
      <c r="G212" s="27">
        <v>7985.98</v>
      </c>
      <c r="H212" s="27">
        <v>23757.35</v>
      </c>
      <c r="I212" s="26">
        <f t="shared" si="72"/>
        <v>0</v>
      </c>
      <c r="J212" s="26">
        <f t="shared" si="72"/>
        <v>0</v>
      </c>
      <c r="K212" s="26">
        <f t="shared" si="72"/>
        <v>0</v>
      </c>
      <c r="L212" s="123">
        <v>-35.446300000005067</v>
      </c>
      <c r="M212" s="28"/>
      <c r="N212" s="28">
        <f t="shared" si="73"/>
        <v>0</v>
      </c>
      <c r="O212" s="29">
        <f t="shared" si="73"/>
        <v>0</v>
      </c>
      <c r="P212" s="25">
        <f t="shared" si="70"/>
        <v>0</v>
      </c>
      <c r="Q212" s="25"/>
      <c r="R212" s="41">
        <f t="shared" si="71"/>
        <v>-35.446300000005067</v>
      </c>
      <c r="S212" s="29" t="str">
        <f t="shared" si="69"/>
        <v xml:space="preserve">№180 </v>
      </c>
    </row>
    <row r="213" spans="1:19" x14ac:dyDescent="0.25">
      <c r="A213" s="113"/>
      <c r="B213" s="8" t="s">
        <v>225</v>
      </c>
      <c r="C213" s="27">
        <v>6957.42</v>
      </c>
      <c r="D213" s="27">
        <v>6832.19</v>
      </c>
      <c r="E213" s="27">
        <v>13789.67</v>
      </c>
      <c r="F213" s="27">
        <v>6965.4</v>
      </c>
      <c r="G213" s="27">
        <v>6833.16</v>
      </c>
      <c r="H213" s="27">
        <v>13798.62</v>
      </c>
      <c r="I213" s="26">
        <f t="shared" si="72"/>
        <v>7.9799999999995634</v>
      </c>
      <c r="J213" s="26">
        <f t="shared" si="72"/>
        <v>0.97000000000025466</v>
      </c>
      <c r="K213" s="26">
        <f t="shared" si="72"/>
        <v>8.9500000000007276</v>
      </c>
      <c r="L213" s="123">
        <v>-697.9652000000001</v>
      </c>
      <c r="M213" s="28">
        <v>628.15</v>
      </c>
      <c r="N213" s="30">
        <f t="shared" si="73"/>
        <v>56.657999999996896</v>
      </c>
      <c r="O213" s="4">
        <f t="shared" si="73"/>
        <v>2.7354000000007179</v>
      </c>
      <c r="P213" s="8">
        <f t="shared" si="70"/>
        <v>59.393399999997612</v>
      </c>
      <c r="Q213" s="8"/>
      <c r="R213" s="39">
        <f t="shared" si="71"/>
        <v>-129.20859999999777</v>
      </c>
      <c r="S213" s="4" t="str">
        <f t="shared" si="69"/>
        <v xml:space="preserve">№181 </v>
      </c>
    </row>
    <row r="214" spans="1:19" x14ac:dyDescent="0.25">
      <c r="A214" s="113"/>
      <c r="B214" s="25" t="s">
        <v>226</v>
      </c>
      <c r="C214" s="27">
        <v>34440.53</v>
      </c>
      <c r="D214" s="27">
        <v>41412.28</v>
      </c>
      <c r="E214" s="27">
        <v>75852.960000000006</v>
      </c>
      <c r="F214" s="27">
        <v>34440.53</v>
      </c>
      <c r="G214" s="27">
        <v>41412.28</v>
      </c>
      <c r="H214" s="27">
        <v>75852.960000000006</v>
      </c>
      <c r="I214" s="26">
        <f t="shared" si="72"/>
        <v>0</v>
      </c>
      <c r="J214" s="26">
        <f t="shared" si="72"/>
        <v>0</v>
      </c>
      <c r="K214" s="26">
        <f t="shared" si="72"/>
        <v>0</v>
      </c>
      <c r="L214" s="123">
        <v>97.697499999996595</v>
      </c>
      <c r="M214" s="28"/>
      <c r="N214" s="28">
        <f t="shared" si="73"/>
        <v>0</v>
      </c>
      <c r="O214" s="29">
        <f t="shared" si="73"/>
        <v>0</v>
      </c>
      <c r="P214" s="25">
        <f t="shared" si="70"/>
        <v>0</v>
      </c>
      <c r="Q214" s="25"/>
      <c r="R214" s="41">
        <f t="shared" si="71"/>
        <v>97.697499999996595</v>
      </c>
      <c r="S214" s="29" t="str">
        <f t="shared" si="69"/>
        <v xml:space="preserve">№182 </v>
      </c>
    </row>
    <row r="215" spans="1:19" x14ac:dyDescent="0.25">
      <c r="A215" s="113" t="s">
        <v>423</v>
      </c>
      <c r="B215" s="125" t="s">
        <v>428</v>
      </c>
      <c r="C215" s="131">
        <v>4022.46</v>
      </c>
      <c r="D215" s="131">
        <v>874.36</v>
      </c>
      <c r="E215" s="131">
        <v>4896.83</v>
      </c>
      <c r="F215" s="131">
        <v>4022.46</v>
      </c>
      <c r="G215" s="131">
        <v>874.36</v>
      </c>
      <c r="H215" s="131">
        <v>4896.83</v>
      </c>
      <c r="I215" s="127">
        <f t="shared" si="72"/>
        <v>0</v>
      </c>
      <c r="J215" s="127">
        <f t="shared" si="72"/>
        <v>0</v>
      </c>
      <c r="K215" s="127">
        <f t="shared" si="72"/>
        <v>0</v>
      </c>
      <c r="L215" s="128">
        <v>-167.46280000000036</v>
      </c>
      <c r="M215" s="129"/>
      <c r="N215" s="129">
        <f t="shared" si="73"/>
        <v>0</v>
      </c>
      <c r="O215" s="130">
        <f t="shared" si="73"/>
        <v>0</v>
      </c>
      <c r="P215" s="125">
        <f t="shared" si="70"/>
        <v>0</v>
      </c>
      <c r="Q215" s="125"/>
      <c r="R215" s="128">
        <f t="shared" si="71"/>
        <v>-167.46280000000036</v>
      </c>
      <c r="S215" s="130" t="str">
        <f t="shared" si="69"/>
        <v>№183 сбыт</v>
      </c>
    </row>
    <row r="216" spans="1:19" x14ac:dyDescent="0.25">
      <c r="A216" s="113"/>
      <c r="B216" s="25" t="s">
        <v>228</v>
      </c>
      <c r="C216" s="27">
        <v>19072.32</v>
      </c>
      <c r="D216" s="27">
        <v>9016.07</v>
      </c>
      <c r="E216" s="27">
        <v>28088.41</v>
      </c>
      <c r="F216" s="27">
        <v>19367.03</v>
      </c>
      <c r="G216" s="27">
        <v>9155.2900000000009</v>
      </c>
      <c r="H216" s="27">
        <v>28522.34</v>
      </c>
      <c r="I216" s="26">
        <f t="shared" si="72"/>
        <v>294.70999999999913</v>
      </c>
      <c r="J216" s="26">
        <f t="shared" si="72"/>
        <v>139.22000000000116</v>
      </c>
      <c r="K216" s="26">
        <f t="shared" si="72"/>
        <v>433.93000000000029</v>
      </c>
      <c r="L216" s="123">
        <v>-3492.5049999999919</v>
      </c>
      <c r="M216" s="28">
        <v>3300</v>
      </c>
      <c r="N216" s="28">
        <f t="shared" si="73"/>
        <v>2092.4409999999939</v>
      </c>
      <c r="O216" s="29">
        <f t="shared" si="73"/>
        <v>392.60040000000328</v>
      </c>
      <c r="P216" s="25">
        <f t="shared" si="70"/>
        <v>2485.0413999999973</v>
      </c>
      <c r="Q216" s="25"/>
      <c r="R216" s="41">
        <f t="shared" si="71"/>
        <v>-2677.5463999999893</v>
      </c>
      <c r="S216" s="29" t="str">
        <f t="shared" si="69"/>
        <v xml:space="preserve">№184 </v>
      </c>
    </row>
    <row r="217" spans="1:19" x14ac:dyDescent="0.25">
      <c r="A217" s="113"/>
      <c r="B217" s="8" t="s">
        <v>229</v>
      </c>
      <c r="I217" s="26"/>
      <c r="J217" s="26"/>
      <c r="K217" s="26"/>
      <c r="L217" s="123">
        <v>93.497400000000056</v>
      </c>
      <c r="M217" s="28"/>
      <c r="N217" s="30"/>
      <c r="O217" s="4">
        <f t="shared" ref="O217:O222" si="74">J217*O$6</f>
        <v>0</v>
      </c>
      <c r="P217" s="8">
        <f t="shared" si="70"/>
        <v>0</v>
      </c>
      <c r="Q217" s="8"/>
      <c r="R217" s="39">
        <f t="shared" si="71"/>
        <v>93.497400000000056</v>
      </c>
      <c r="S217" s="4" t="str">
        <f t="shared" si="69"/>
        <v xml:space="preserve">№185 </v>
      </c>
    </row>
    <row r="218" spans="1:19" x14ac:dyDescent="0.25">
      <c r="A218" s="113" t="s">
        <v>422</v>
      </c>
      <c r="B218" s="125" t="s">
        <v>427</v>
      </c>
      <c r="C218" s="126"/>
      <c r="D218" s="126"/>
      <c r="E218" s="126"/>
      <c r="F218" s="126"/>
      <c r="G218" s="126"/>
      <c r="H218" s="126"/>
      <c r="I218" s="127"/>
      <c r="J218" s="127"/>
      <c r="K218" s="127"/>
      <c r="L218" s="128">
        <v>-1087.9956000000004</v>
      </c>
      <c r="M218" s="129"/>
      <c r="N218" s="129">
        <f>I218*N$6</f>
        <v>0</v>
      </c>
      <c r="O218" s="130">
        <f t="shared" si="74"/>
        <v>0</v>
      </c>
      <c r="P218" s="125">
        <f t="shared" si="70"/>
        <v>0</v>
      </c>
      <c r="Q218" s="125"/>
      <c r="R218" s="128">
        <f t="shared" si="71"/>
        <v>-1087.9956000000004</v>
      </c>
      <c r="S218" s="130" t="str">
        <f t="shared" si="69"/>
        <v>№186 сбыт</v>
      </c>
    </row>
    <row r="219" spans="1:19" x14ac:dyDescent="0.25">
      <c r="A219" s="113" t="s">
        <v>324</v>
      </c>
      <c r="B219" s="125" t="s">
        <v>231</v>
      </c>
      <c r="C219" s="126"/>
      <c r="D219" s="126"/>
      <c r="E219" s="126"/>
      <c r="F219" s="126"/>
      <c r="G219" s="126"/>
      <c r="H219" s="126"/>
      <c r="I219" s="127"/>
      <c r="J219" s="127"/>
      <c r="K219" s="127"/>
      <c r="L219" s="128">
        <v>456.75890000000038</v>
      </c>
      <c r="M219" s="129"/>
      <c r="N219" s="129"/>
      <c r="O219" s="130">
        <f t="shared" si="74"/>
        <v>0</v>
      </c>
      <c r="P219" s="125">
        <f t="shared" si="70"/>
        <v>0</v>
      </c>
      <c r="Q219" s="125"/>
      <c r="R219" s="128">
        <f t="shared" si="71"/>
        <v>456.75890000000038</v>
      </c>
      <c r="S219" s="130" t="str">
        <f t="shared" si="69"/>
        <v>№187 сбыт</v>
      </c>
    </row>
    <row r="220" spans="1:19" x14ac:dyDescent="0.25">
      <c r="A220" s="113" t="s">
        <v>432</v>
      </c>
      <c r="B220" s="125" t="s">
        <v>433</v>
      </c>
      <c r="C220" s="126"/>
      <c r="D220" s="126"/>
      <c r="E220" s="126"/>
      <c r="F220" s="126"/>
      <c r="G220" s="126"/>
      <c r="H220" s="126"/>
      <c r="I220" s="127"/>
      <c r="J220" s="127"/>
      <c r="K220" s="127"/>
      <c r="L220" s="128">
        <v>34.937099999999191</v>
      </c>
      <c r="M220" s="129"/>
      <c r="N220" s="129">
        <f>I220*N$6</f>
        <v>0</v>
      </c>
      <c r="O220" s="130">
        <f t="shared" si="74"/>
        <v>0</v>
      </c>
      <c r="P220" s="125">
        <f t="shared" si="70"/>
        <v>0</v>
      </c>
      <c r="Q220" s="125"/>
      <c r="R220" s="128">
        <f t="shared" si="71"/>
        <v>34.937099999999191</v>
      </c>
      <c r="S220" s="130" t="str">
        <f t="shared" si="69"/>
        <v>№188\1 сбыт</v>
      </c>
    </row>
    <row r="221" spans="1:19" x14ac:dyDescent="0.25">
      <c r="A221" s="113"/>
      <c r="B221" s="8" t="s">
        <v>233</v>
      </c>
      <c r="I221" s="26"/>
      <c r="J221" s="26"/>
      <c r="K221" s="26"/>
      <c r="L221" s="123">
        <v>4015.6006999999977</v>
      </c>
      <c r="M221" s="28"/>
      <c r="N221" s="30">
        <f>I221*N$6</f>
        <v>0</v>
      </c>
      <c r="O221" s="4">
        <f t="shared" si="74"/>
        <v>0</v>
      </c>
      <c r="P221" s="8">
        <f t="shared" si="70"/>
        <v>0</v>
      </c>
      <c r="Q221" s="8"/>
      <c r="R221" s="39">
        <f t="shared" si="71"/>
        <v>4015.6006999999977</v>
      </c>
      <c r="S221" s="4" t="str">
        <f t="shared" si="69"/>
        <v xml:space="preserve">№188\2 </v>
      </c>
    </row>
    <row r="222" spans="1:19" x14ac:dyDescent="0.25">
      <c r="A222" s="113"/>
      <c r="B222" s="25" t="s">
        <v>234</v>
      </c>
      <c r="C222" s="27">
        <v>9159.4500000000007</v>
      </c>
      <c r="D222" s="27">
        <v>4451.8100000000004</v>
      </c>
      <c r="E222" s="27">
        <v>13611.29</v>
      </c>
      <c r="F222" s="27">
        <v>9211.7000000000007</v>
      </c>
      <c r="G222" s="27">
        <v>4465.2700000000004</v>
      </c>
      <c r="H222" s="27">
        <v>13677</v>
      </c>
      <c r="I222" s="26">
        <f>F222-C222</f>
        <v>52.25</v>
      </c>
      <c r="J222" s="26">
        <f>G222-D222</f>
        <v>13.460000000000036</v>
      </c>
      <c r="K222" s="26">
        <f>H222-E222</f>
        <v>65.709999999999127</v>
      </c>
      <c r="L222" s="123">
        <v>-548.65140000000542</v>
      </c>
      <c r="M222" s="28"/>
      <c r="N222" s="28">
        <f>I222*N$6</f>
        <v>370.97499999999997</v>
      </c>
      <c r="O222" s="29">
        <f t="shared" si="74"/>
        <v>37.9572000000001</v>
      </c>
      <c r="P222" s="25">
        <f t="shared" si="70"/>
        <v>408.93220000000008</v>
      </c>
      <c r="Q222" s="25"/>
      <c r="R222" s="41">
        <f t="shared" si="71"/>
        <v>-957.5836000000055</v>
      </c>
      <c r="S222" s="29" t="str">
        <f t="shared" si="69"/>
        <v xml:space="preserve">№189 </v>
      </c>
    </row>
    <row r="223" spans="1:19" x14ac:dyDescent="0.25">
      <c r="A223" s="113" t="s">
        <v>369</v>
      </c>
      <c r="B223" s="125" t="s">
        <v>395</v>
      </c>
      <c r="C223" s="134"/>
      <c r="D223" s="134"/>
      <c r="E223" s="134"/>
      <c r="F223" s="134"/>
      <c r="G223" s="134"/>
      <c r="H223" s="134"/>
      <c r="I223" s="127"/>
      <c r="J223" s="127"/>
      <c r="K223" s="127"/>
      <c r="L223" s="128">
        <v>6.8200000001070293E-2</v>
      </c>
      <c r="M223" s="129"/>
      <c r="N223" s="129"/>
      <c r="O223" s="130"/>
      <c r="P223" s="125"/>
      <c r="Q223" s="125"/>
      <c r="R223" s="128">
        <f t="shared" si="71"/>
        <v>6.8200000001070293E-2</v>
      </c>
      <c r="S223" s="130" t="str">
        <f t="shared" si="69"/>
        <v>№190 сбыт</v>
      </c>
    </row>
    <row r="224" spans="1:19" x14ac:dyDescent="0.25">
      <c r="A224" s="113" t="s">
        <v>366</v>
      </c>
      <c r="B224" s="125" t="s">
        <v>394</v>
      </c>
      <c r="C224" s="131">
        <v>1467.47</v>
      </c>
      <c r="D224" s="131">
        <v>923.44</v>
      </c>
      <c r="E224" s="131">
        <v>2390.92</v>
      </c>
      <c r="F224" s="131">
        <v>1467.47</v>
      </c>
      <c r="G224" s="131">
        <v>923.44</v>
      </c>
      <c r="H224" s="131">
        <f>2390.92</f>
        <v>2390.92</v>
      </c>
      <c r="I224" s="127">
        <f>F224-C224</f>
        <v>0</v>
      </c>
      <c r="J224" s="127">
        <f>G224-D224</f>
        <v>0</v>
      </c>
      <c r="K224" s="127">
        <f>H224-E224</f>
        <v>0</v>
      </c>
      <c r="L224" s="128">
        <v>84.592800000000807</v>
      </c>
      <c r="M224" s="129"/>
      <c r="N224" s="129">
        <f t="shared" ref="N224:N233" si="75">I224*N$6</f>
        <v>0</v>
      </c>
      <c r="O224" s="130">
        <f t="shared" ref="O224:O233" si="76">J224*O$6</f>
        <v>0</v>
      </c>
      <c r="P224" s="125">
        <f>SUM(N224:O224)</f>
        <v>0</v>
      </c>
      <c r="Q224" s="125"/>
      <c r="R224" s="128">
        <f t="shared" si="71"/>
        <v>84.592800000000807</v>
      </c>
      <c r="S224" s="130" t="str">
        <f t="shared" si="69"/>
        <v>№191 сбыт</v>
      </c>
    </row>
    <row r="225" spans="1:19" x14ac:dyDescent="0.25">
      <c r="A225" s="113" t="s">
        <v>310</v>
      </c>
      <c r="B225" s="125" t="s">
        <v>237</v>
      </c>
      <c r="C225" s="126"/>
      <c r="D225" s="126"/>
      <c r="E225" s="126"/>
      <c r="F225" s="126"/>
      <c r="G225" s="126"/>
      <c r="H225" s="126"/>
      <c r="I225" s="127"/>
      <c r="J225" s="127"/>
      <c r="K225" s="127"/>
      <c r="L225" s="128">
        <v>6844.78</v>
      </c>
      <c r="M225" s="129"/>
      <c r="N225" s="129">
        <f t="shared" si="75"/>
        <v>0</v>
      </c>
      <c r="O225" s="130">
        <f t="shared" si="76"/>
        <v>0</v>
      </c>
      <c r="P225" s="125">
        <f t="shared" si="70"/>
        <v>0</v>
      </c>
      <c r="Q225" s="125"/>
      <c r="R225" s="128">
        <f t="shared" si="71"/>
        <v>6844.78</v>
      </c>
      <c r="S225" s="130" t="str">
        <f t="shared" si="69"/>
        <v>№202 сбыт</v>
      </c>
    </row>
    <row r="226" spans="1:19" x14ac:dyDescent="0.25">
      <c r="A226" s="113"/>
      <c r="B226" s="25" t="s">
        <v>238</v>
      </c>
      <c r="C226" s="27">
        <v>521.05999999999995</v>
      </c>
      <c r="D226" s="27">
        <v>200.73</v>
      </c>
      <c r="E226" s="27">
        <v>721.8</v>
      </c>
      <c r="F226" s="27">
        <v>521.05999999999995</v>
      </c>
      <c r="G226" s="27">
        <v>200.73</v>
      </c>
      <c r="H226" s="27">
        <v>721.8</v>
      </c>
      <c r="I226" s="26">
        <f t="shared" ref="I226:K231" si="77">F226-C226</f>
        <v>0</v>
      </c>
      <c r="J226" s="26">
        <f t="shared" si="77"/>
        <v>0</v>
      </c>
      <c r="K226" s="26">
        <f t="shared" si="77"/>
        <v>0</v>
      </c>
      <c r="L226" s="123">
        <v>1227.9758999999995</v>
      </c>
      <c r="M226" s="28"/>
      <c r="N226" s="28">
        <f t="shared" si="75"/>
        <v>0</v>
      </c>
      <c r="O226" s="29">
        <f t="shared" si="76"/>
        <v>0</v>
      </c>
      <c r="P226" s="25">
        <f t="shared" si="70"/>
        <v>0</v>
      </c>
      <c r="Q226" s="25"/>
      <c r="R226" s="41">
        <f t="shared" si="71"/>
        <v>1227.9758999999995</v>
      </c>
      <c r="S226" s="29" t="str">
        <f t="shared" si="69"/>
        <v xml:space="preserve">№203 </v>
      </c>
    </row>
    <row r="227" spans="1:19" x14ac:dyDescent="0.25">
      <c r="A227" s="113"/>
      <c r="B227" s="8" t="s">
        <v>239</v>
      </c>
      <c r="C227" s="27">
        <v>5337.54</v>
      </c>
      <c r="D227" s="27">
        <v>2496.7800000000002</v>
      </c>
      <c r="E227" s="27">
        <v>7834.34</v>
      </c>
      <c r="F227" s="27">
        <v>5337.54</v>
      </c>
      <c r="G227" s="27">
        <v>2496.7800000000002</v>
      </c>
      <c r="H227" s="27">
        <v>7834.34</v>
      </c>
      <c r="I227" s="26">
        <f t="shared" si="77"/>
        <v>0</v>
      </c>
      <c r="J227" s="26">
        <f t="shared" si="77"/>
        <v>0</v>
      </c>
      <c r="K227" s="26">
        <f t="shared" si="77"/>
        <v>0</v>
      </c>
      <c r="L227" s="123">
        <v>-21571.0324</v>
      </c>
      <c r="M227" s="28"/>
      <c r="N227" s="30">
        <f t="shared" si="75"/>
        <v>0</v>
      </c>
      <c r="O227" s="4">
        <f t="shared" si="76"/>
        <v>0</v>
      </c>
      <c r="P227" s="8">
        <f t="shared" si="70"/>
        <v>0</v>
      </c>
      <c r="Q227" s="8"/>
      <c r="R227" s="39">
        <f t="shared" si="71"/>
        <v>-21571.0324</v>
      </c>
      <c r="S227" s="4" t="str">
        <f t="shared" si="69"/>
        <v xml:space="preserve">№204 </v>
      </c>
    </row>
    <row r="228" spans="1:19" x14ac:dyDescent="0.25">
      <c r="A228" s="113"/>
      <c r="B228" s="25" t="s">
        <v>240</v>
      </c>
      <c r="C228" s="27">
        <v>167.55</v>
      </c>
      <c r="D228" s="27">
        <v>192.74</v>
      </c>
      <c r="E228" s="27">
        <v>360.3</v>
      </c>
      <c r="F228" s="27">
        <v>167.55</v>
      </c>
      <c r="G228" s="27">
        <v>192.74</v>
      </c>
      <c r="H228" s="27">
        <v>360.3</v>
      </c>
      <c r="I228" s="26">
        <f t="shared" si="77"/>
        <v>0</v>
      </c>
      <c r="J228" s="26">
        <f t="shared" si="77"/>
        <v>0</v>
      </c>
      <c r="K228" s="26">
        <f t="shared" si="77"/>
        <v>0</v>
      </c>
      <c r="L228" s="123">
        <v>64.580499999999986</v>
      </c>
      <c r="M228" s="28"/>
      <c r="N228" s="28">
        <f t="shared" si="75"/>
        <v>0</v>
      </c>
      <c r="O228" s="29">
        <f t="shared" si="76"/>
        <v>0</v>
      </c>
      <c r="P228" s="25">
        <f t="shared" si="70"/>
        <v>0</v>
      </c>
      <c r="Q228" s="25"/>
      <c r="R228" s="41">
        <f t="shared" si="71"/>
        <v>64.580499999999986</v>
      </c>
      <c r="S228" s="29" t="str">
        <f t="shared" si="69"/>
        <v xml:space="preserve">№205 </v>
      </c>
    </row>
    <row r="229" spans="1:19" x14ac:dyDescent="0.25">
      <c r="A229" s="113"/>
      <c r="B229" s="8" t="s">
        <v>241</v>
      </c>
      <c r="C229" s="27">
        <v>4859</v>
      </c>
      <c r="D229" s="27">
        <v>3704.38</v>
      </c>
      <c r="E229" s="27">
        <v>8563.42</v>
      </c>
      <c r="F229" s="27">
        <v>4859</v>
      </c>
      <c r="G229" s="27">
        <v>3704.38</v>
      </c>
      <c r="H229" s="27">
        <v>8563.42</v>
      </c>
      <c r="I229" s="26">
        <f t="shared" si="77"/>
        <v>0</v>
      </c>
      <c r="J229" s="26">
        <f t="shared" si="77"/>
        <v>0</v>
      </c>
      <c r="K229" s="26">
        <f t="shared" si="77"/>
        <v>0</v>
      </c>
      <c r="L229" s="123">
        <v>3549.6353999999992</v>
      </c>
      <c r="M229" s="28"/>
      <c r="N229" s="30">
        <f t="shared" si="75"/>
        <v>0</v>
      </c>
      <c r="O229" s="4">
        <f t="shared" si="76"/>
        <v>0</v>
      </c>
      <c r="P229" s="8">
        <f t="shared" si="70"/>
        <v>0</v>
      </c>
      <c r="Q229" s="8"/>
      <c r="R229" s="39">
        <f t="shared" si="71"/>
        <v>3549.6353999999992</v>
      </c>
      <c r="S229" s="4" t="str">
        <f t="shared" si="69"/>
        <v xml:space="preserve">№206 </v>
      </c>
    </row>
    <row r="230" spans="1:19" x14ac:dyDescent="0.25">
      <c r="A230" s="113"/>
      <c r="B230" s="25" t="s">
        <v>242</v>
      </c>
      <c r="C230" s="27">
        <v>5890.32</v>
      </c>
      <c r="D230" s="27">
        <v>3301.29</v>
      </c>
      <c r="E230" s="27">
        <v>9191.6200000000008</v>
      </c>
      <c r="F230" s="27">
        <v>5890.32</v>
      </c>
      <c r="G230" s="27">
        <v>3301.29</v>
      </c>
      <c r="H230" s="27">
        <v>9191.6200000000008</v>
      </c>
      <c r="I230" s="26">
        <f t="shared" si="77"/>
        <v>0</v>
      </c>
      <c r="J230" s="26">
        <f t="shared" si="77"/>
        <v>0</v>
      </c>
      <c r="K230" s="26">
        <f t="shared" si="77"/>
        <v>0</v>
      </c>
      <c r="L230" s="123">
        <v>-74.169399999998234</v>
      </c>
      <c r="M230" s="28"/>
      <c r="N230" s="28">
        <f t="shared" si="75"/>
        <v>0</v>
      </c>
      <c r="O230" s="29">
        <f t="shared" si="76"/>
        <v>0</v>
      </c>
      <c r="P230" s="25">
        <f t="shared" si="70"/>
        <v>0</v>
      </c>
      <c r="Q230" s="25"/>
      <c r="R230" s="41">
        <f t="shared" si="71"/>
        <v>-74.169399999998234</v>
      </c>
      <c r="S230" s="29" t="str">
        <f t="shared" si="69"/>
        <v xml:space="preserve">№207 </v>
      </c>
    </row>
    <row r="231" spans="1:19" x14ac:dyDescent="0.25">
      <c r="A231" s="113"/>
      <c r="B231" s="8" t="s">
        <v>243</v>
      </c>
      <c r="C231" s="27">
        <v>10051.52</v>
      </c>
      <c r="D231" s="27">
        <v>4052.47</v>
      </c>
      <c r="E231" s="27">
        <v>14104.01</v>
      </c>
      <c r="F231" s="27">
        <v>10207.219999999999</v>
      </c>
      <c r="G231" s="27">
        <v>4151.29</v>
      </c>
      <c r="H231" s="27">
        <v>14358.53</v>
      </c>
      <c r="I231" s="26">
        <f t="shared" si="77"/>
        <v>155.69999999999891</v>
      </c>
      <c r="J231" s="26">
        <f t="shared" si="77"/>
        <v>98.820000000000164</v>
      </c>
      <c r="K231" s="26">
        <f t="shared" si="77"/>
        <v>254.52000000000044</v>
      </c>
      <c r="L231" s="123">
        <v>-753.86410000000376</v>
      </c>
      <c r="M231" s="28"/>
      <c r="N231" s="26">
        <f t="shared" si="75"/>
        <v>1105.4699999999923</v>
      </c>
      <c r="O231" s="4">
        <f t="shared" si="76"/>
        <v>278.67240000000044</v>
      </c>
      <c r="P231" s="8">
        <f t="shared" si="70"/>
        <v>1384.1423999999927</v>
      </c>
      <c r="Q231" s="8"/>
      <c r="R231" s="39">
        <f t="shared" si="71"/>
        <v>-2138.0064999999963</v>
      </c>
      <c r="S231" s="4" t="str">
        <f t="shared" si="69"/>
        <v xml:space="preserve">№208 </v>
      </c>
    </row>
    <row r="232" spans="1:19" x14ac:dyDescent="0.25">
      <c r="A232" s="113"/>
      <c r="B232" s="25" t="s">
        <v>244</v>
      </c>
      <c r="I232" s="26"/>
      <c r="J232" s="26"/>
      <c r="K232" s="26"/>
      <c r="L232" s="123">
        <v>4925.0938999999989</v>
      </c>
      <c r="M232" s="28"/>
      <c r="N232" s="28">
        <f t="shared" si="75"/>
        <v>0</v>
      </c>
      <c r="O232" s="29">
        <f t="shared" si="76"/>
        <v>0</v>
      </c>
      <c r="P232" s="25">
        <f t="shared" si="70"/>
        <v>0</v>
      </c>
      <c r="Q232" s="25"/>
      <c r="R232" s="41">
        <f t="shared" si="71"/>
        <v>4925.0938999999989</v>
      </c>
      <c r="S232" s="29" t="str">
        <f t="shared" si="69"/>
        <v xml:space="preserve">№209 </v>
      </c>
    </row>
    <row r="233" spans="1:19" x14ac:dyDescent="0.25">
      <c r="A233" s="113"/>
      <c r="B233" s="8" t="s">
        <v>245</v>
      </c>
      <c r="I233" s="26"/>
      <c r="J233" s="26"/>
      <c r="K233" s="26"/>
      <c r="L233" s="123">
        <v>-2.6299999998627754E-2</v>
      </c>
      <c r="M233" s="28"/>
      <c r="N233" s="30">
        <f t="shared" si="75"/>
        <v>0</v>
      </c>
      <c r="O233" s="4">
        <f t="shared" si="76"/>
        <v>0</v>
      </c>
      <c r="P233" s="8">
        <f t="shared" si="70"/>
        <v>0</v>
      </c>
      <c r="Q233" s="8"/>
      <c r="R233" s="39">
        <f t="shared" si="71"/>
        <v>-2.6299999998627754E-2</v>
      </c>
      <c r="S233" s="4" t="str">
        <f t="shared" si="69"/>
        <v xml:space="preserve">№210 </v>
      </c>
    </row>
    <row r="234" spans="1:19" x14ac:dyDescent="0.25">
      <c r="A234" s="113" t="s">
        <v>339</v>
      </c>
      <c r="B234" s="125" t="s">
        <v>246</v>
      </c>
      <c r="C234" s="126"/>
      <c r="D234" s="126"/>
      <c r="E234" s="126"/>
      <c r="F234" s="126"/>
      <c r="G234" s="126"/>
      <c r="H234" s="126"/>
      <c r="I234" s="127"/>
      <c r="J234" s="127"/>
      <c r="K234" s="127"/>
      <c r="L234" s="128">
        <v>1.8999999992956873E-3</v>
      </c>
      <c r="M234" s="129"/>
      <c r="N234" s="129"/>
      <c r="O234" s="130">
        <f t="shared" ref="O234:O239" si="78">J234*O$6</f>
        <v>0</v>
      </c>
      <c r="P234" s="125">
        <f t="shared" si="70"/>
        <v>0</v>
      </c>
      <c r="Q234" s="125"/>
      <c r="R234" s="128">
        <f t="shared" si="71"/>
        <v>1.8999999992956873E-3</v>
      </c>
      <c r="S234" s="130" t="str">
        <f t="shared" si="69"/>
        <v>№210а сбыт</v>
      </c>
    </row>
    <row r="235" spans="1:19" x14ac:dyDescent="0.25">
      <c r="A235" s="113"/>
      <c r="B235" s="8" t="s">
        <v>247</v>
      </c>
      <c r="C235" s="27">
        <v>7006.2</v>
      </c>
      <c r="D235" s="27">
        <v>3539.47</v>
      </c>
      <c r="E235" s="27">
        <v>10545.68</v>
      </c>
      <c r="F235" s="27">
        <v>7260.92</v>
      </c>
      <c r="G235" s="27">
        <v>3611.3</v>
      </c>
      <c r="H235" s="27">
        <v>10872.22</v>
      </c>
      <c r="I235" s="26">
        <f t="shared" ref="I235:K240" si="79">F235-C235</f>
        <v>254.72000000000025</v>
      </c>
      <c r="J235" s="26">
        <f t="shared" si="79"/>
        <v>71.830000000000382</v>
      </c>
      <c r="K235" s="26">
        <f t="shared" si="79"/>
        <v>326.53999999999905</v>
      </c>
      <c r="L235" s="123">
        <v>107.19189999999986</v>
      </c>
      <c r="M235" s="28"/>
      <c r="N235" s="26">
        <f>I235*N$6</f>
        <v>1808.5120000000018</v>
      </c>
      <c r="O235" s="4">
        <f t="shared" si="78"/>
        <v>202.56060000000107</v>
      </c>
      <c r="P235" s="8">
        <f t="shared" si="70"/>
        <v>2011.0726000000029</v>
      </c>
      <c r="Q235" s="8"/>
      <c r="R235" s="39">
        <f t="shared" si="71"/>
        <v>-1903.8807000000031</v>
      </c>
      <c r="S235" s="4" t="str">
        <f t="shared" si="69"/>
        <v xml:space="preserve">№211 </v>
      </c>
    </row>
    <row r="236" spans="1:19" x14ac:dyDescent="0.25">
      <c r="A236" s="113"/>
      <c r="B236" s="25" t="s">
        <v>248</v>
      </c>
      <c r="C236" s="27">
        <v>7645.2</v>
      </c>
      <c r="D236" s="27">
        <v>3358.17</v>
      </c>
      <c r="E236" s="27">
        <v>11003.38</v>
      </c>
      <c r="F236" s="27">
        <v>8159.99</v>
      </c>
      <c r="G236" s="27">
        <v>3539.12</v>
      </c>
      <c r="H236" s="27">
        <v>11699.12</v>
      </c>
      <c r="I236" s="26">
        <f t="shared" si="79"/>
        <v>514.79</v>
      </c>
      <c r="J236" s="26">
        <f t="shared" si="79"/>
        <v>180.94999999999982</v>
      </c>
      <c r="K236" s="26">
        <f t="shared" si="79"/>
        <v>695.7400000000016</v>
      </c>
      <c r="L236" s="123">
        <v>2421.8351000000002</v>
      </c>
      <c r="M236" s="28"/>
      <c r="N236" s="28">
        <f>I236*N$6</f>
        <v>3655.0089999999996</v>
      </c>
      <c r="O236" s="29">
        <f t="shared" si="78"/>
        <v>510.27899999999948</v>
      </c>
      <c r="P236" s="25">
        <f t="shared" si="70"/>
        <v>4165.2879999999986</v>
      </c>
      <c r="Q236" s="25"/>
      <c r="R236" s="41">
        <f t="shared" si="71"/>
        <v>-1743.4528999999984</v>
      </c>
      <c r="S236" s="29" t="str">
        <f t="shared" si="69"/>
        <v xml:space="preserve">№212 </v>
      </c>
    </row>
    <row r="237" spans="1:19" x14ac:dyDescent="0.25">
      <c r="A237" s="113"/>
      <c r="B237" s="8" t="s">
        <v>249</v>
      </c>
      <c r="C237" s="27">
        <v>1332.44</v>
      </c>
      <c r="D237" s="27">
        <v>981.39</v>
      </c>
      <c r="E237" s="27">
        <v>2313.85</v>
      </c>
      <c r="F237" s="27">
        <v>1351.76</v>
      </c>
      <c r="G237" s="27">
        <v>985.38</v>
      </c>
      <c r="H237" s="27">
        <v>2337.16</v>
      </c>
      <c r="I237" s="26">
        <f t="shared" si="79"/>
        <v>19.319999999999936</v>
      </c>
      <c r="J237" s="26">
        <f t="shared" si="79"/>
        <v>3.9900000000000091</v>
      </c>
      <c r="K237" s="26">
        <f t="shared" si="79"/>
        <v>23.309999999999945</v>
      </c>
      <c r="L237" s="123">
        <v>116.08539999999691</v>
      </c>
      <c r="M237" s="28"/>
      <c r="N237" s="30">
        <f>I237*N$6</f>
        <v>137.17199999999954</v>
      </c>
      <c r="O237" s="4">
        <f t="shared" si="78"/>
        <v>11.251800000000024</v>
      </c>
      <c r="P237" s="8">
        <f t="shared" si="70"/>
        <v>148.42379999999957</v>
      </c>
      <c r="Q237" s="8"/>
      <c r="R237" s="39">
        <f t="shared" si="71"/>
        <v>-32.338400000002665</v>
      </c>
      <c r="S237" s="4" t="str">
        <f t="shared" si="69"/>
        <v xml:space="preserve">№213 </v>
      </c>
    </row>
    <row r="238" spans="1:19" x14ac:dyDescent="0.25">
      <c r="A238" s="113"/>
      <c r="B238" s="25" t="s">
        <v>250</v>
      </c>
      <c r="C238" s="27">
        <v>24406.15</v>
      </c>
      <c r="D238" s="27">
        <v>11928.73</v>
      </c>
      <c r="E238" s="27">
        <v>36334.89</v>
      </c>
      <c r="F238" s="27">
        <v>25029.19</v>
      </c>
      <c r="G238" s="27">
        <v>12139.84</v>
      </c>
      <c r="H238" s="27">
        <v>37169.03</v>
      </c>
      <c r="I238" s="26">
        <f t="shared" si="79"/>
        <v>623.03999999999724</v>
      </c>
      <c r="J238" s="26">
        <f t="shared" si="79"/>
        <v>211.11000000000058</v>
      </c>
      <c r="K238" s="26">
        <f t="shared" si="79"/>
        <v>834.13999999999942</v>
      </c>
      <c r="L238" s="123">
        <v>1205.562199999993</v>
      </c>
      <c r="M238" s="28"/>
      <c r="N238" s="28">
        <f>I238*N$6</f>
        <v>4423.5839999999798</v>
      </c>
      <c r="O238" s="29">
        <f t="shared" si="78"/>
        <v>595.33020000000158</v>
      </c>
      <c r="P238" s="25">
        <f>SUM(N238:O238)</f>
        <v>5018.9141999999811</v>
      </c>
      <c r="Q238" s="25"/>
      <c r="R238" s="41">
        <f t="shared" si="71"/>
        <v>-3813.351999999988</v>
      </c>
      <c r="S238" s="29" t="str">
        <f t="shared" si="69"/>
        <v xml:space="preserve">№214 </v>
      </c>
    </row>
    <row r="239" spans="1:19" x14ac:dyDescent="0.25">
      <c r="A239" s="113"/>
      <c r="B239" s="8" t="s">
        <v>251</v>
      </c>
      <c r="C239" s="27">
        <v>16698.89</v>
      </c>
      <c r="D239" s="27">
        <v>7931.45</v>
      </c>
      <c r="E239" s="27">
        <v>24630.47</v>
      </c>
      <c r="F239" s="27">
        <v>16698.89</v>
      </c>
      <c r="G239" s="27">
        <v>7931.45</v>
      </c>
      <c r="H239" s="27">
        <v>24630.47</v>
      </c>
      <c r="I239" s="26">
        <f t="shared" si="79"/>
        <v>0</v>
      </c>
      <c r="J239" s="26">
        <f t="shared" si="79"/>
        <v>0</v>
      </c>
      <c r="K239" s="26">
        <f t="shared" si="79"/>
        <v>0</v>
      </c>
      <c r="L239" s="123">
        <v>2400.7490000000103</v>
      </c>
      <c r="M239" s="28"/>
      <c r="N239" s="26">
        <f>I239*N$6</f>
        <v>0</v>
      </c>
      <c r="O239" s="4">
        <f t="shared" si="78"/>
        <v>0</v>
      </c>
      <c r="P239" s="8">
        <f t="shared" si="70"/>
        <v>0</v>
      </c>
      <c r="Q239" s="8"/>
      <c r="R239" s="39">
        <f t="shared" si="71"/>
        <v>2400.7490000000103</v>
      </c>
      <c r="S239" s="4" t="str">
        <f t="shared" si="69"/>
        <v xml:space="preserve">№215 </v>
      </c>
    </row>
    <row r="240" spans="1:19" x14ac:dyDescent="0.25">
      <c r="A240" s="113" t="s">
        <v>321</v>
      </c>
      <c r="B240" s="125" t="s">
        <v>252</v>
      </c>
      <c r="C240" s="131">
        <v>1456.05</v>
      </c>
      <c r="D240" s="131">
        <v>687.79</v>
      </c>
      <c r="E240" s="131">
        <v>2143.85</v>
      </c>
      <c r="F240" s="131">
        <v>1456.05</v>
      </c>
      <c r="G240" s="131">
        <v>687.79</v>
      </c>
      <c r="H240" s="131">
        <v>2143.85</v>
      </c>
      <c r="I240" s="127">
        <f t="shared" si="79"/>
        <v>0</v>
      </c>
      <c r="J240" s="127">
        <f t="shared" si="79"/>
        <v>0</v>
      </c>
      <c r="K240" s="127">
        <f t="shared" si="79"/>
        <v>0</v>
      </c>
      <c r="L240" s="128">
        <v>1794.353700000001</v>
      </c>
      <c r="M240" s="129"/>
      <c r="N240" s="127"/>
      <c r="O240" s="130"/>
      <c r="P240" s="125"/>
      <c r="Q240" s="125"/>
      <c r="R240" s="128">
        <f t="shared" si="71"/>
        <v>1794.353700000001</v>
      </c>
      <c r="S240" s="130" t="str">
        <f t="shared" si="69"/>
        <v>№216сбыт</v>
      </c>
    </row>
    <row r="241" spans="1:19" x14ac:dyDescent="0.25">
      <c r="A241" s="113" t="s">
        <v>329</v>
      </c>
      <c r="B241" s="125" t="s">
        <v>253</v>
      </c>
      <c r="C241" s="126"/>
      <c r="D241" s="126"/>
      <c r="E241" s="126"/>
      <c r="F241" s="126"/>
      <c r="G241" s="126"/>
      <c r="H241" s="126"/>
      <c r="I241" s="127"/>
      <c r="J241" s="127"/>
      <c r="K241" s="127"/>
      <c r="L241" s="128">
        <v>-2.9000000035921403E-3</v>
      </c>
      <c r="M241" s="129"/>
      <c r="N241" s="129"/>
      <c r="O241" s="130">
        <f t="shared" ref="O241:O255" si="80">J241*O$6</f>
        <v>0</v>
      </c>
      <c r="P241" s="125">
        <f t="shared" si="70"/>
        <v>0</v>
      </c>
      <c r="Q241" s="125"/>
      <c r="R241" s="128">
        <f t="shared" si="71"/>
        <v>-2.9000000035921403E-3</v>
      </c>
      <c r="S241" s="130" t="str">
        <f t="shared" si="69"/>
        <v>№217 сбыт</v>
      </c>
    </row>
    <row r="242" spans="1:19" x14ac:dyDescent="0.25">
      <c r="A242" s="113"/>
      <c r="B242" s="25" t="s">
        <v>254</v>
      </c>
      <c r="C242" s="27">
        <v>573.66999999999996</v>
      </c>
      <c r="D242" s="27">
        <v>1808.51</v>
      </c>
      <c r="E242" s="27">
        <v>2382.1999999999998</v>
      </c>
      <c r="F242" s="27">
        <v>573.66999999999996</v>
      </c>
      <c r="G242" s="27">
        <v>1808.51</v>
      </c>
      <c r="H242" s="27">
        <v>2382.1999999999998</v>
      </c>
      <c r="I242" s="26">
        <f>F242-C242</f>
        <v>0</v>
      </c>
      <c r="J242" s="26">
        <f>G242-D242</f>
        <v>0</v>
      </c>
      <c r="K242" s="26">
        <f>H242-E242</f>
        <v>0</v>
      </c>
      <c r="L242" s="123">
        <v>827.22420000000034</v>
      </c>
      <c r="M242" s="28"/>
      <c r="N242" s="28">
        <f>I242*N$6</f>
        <v>0</v>
      </c>
      <c r="O242" s="29">
        <f t="shared" si="80"/>
        <v>0</v>
      </c>
      <c r="P242" s="25">
        <f t="shared" si="70"/>
        <v>0</v>
      </c>
      <c r="Q242" s="25"/>
      <c r="R242" s="41">
        <f t="shared" si="71"/>
        <v>827.22420000000034</v>
      </c>
      <c r="S242" s="29" t="str">
        <f t="shared" si="69"/>
        <v xml:space="preserve">№218 </v>
      </c>
    </row>
    <row r="243" spans="1:19" x14ac:dyDescent="0.25">
      <c r="A243" s="113" t="s">
        <v>350</v>
      </c>
      <c r="B243" s="125" t="s">
        <v>255</v>
      </c>
      <c r="C243" s="126"/>
      <c r="D243" s="126"/>
      <c r="E243" s="126"/>
      <c r="F243" s="126"/>
      <c r="G243" s="126"/>
      <c r="H243" s="126"/>
      <c r="I243" s="127"/>
      <c r="J243" s="127"/>
      <c r="K243" s="127"/>
      <c r="L243" s="128">
        <v>-762.72115699999904</v>
      </c>
      <c r="M243" s="129"/>
      <c r="N243" s="129"/>
      <c r="O243" s="130">
        <f t="shared" si="80"/>
        <v>0</v>
      </c>
      <c r="P243" s="125">
        <f t="shared" si="70"/>
        <v>0</v>
      </c>
      <c r="Q243" s="125"/>
      <c r="R243" s="128">
        <f t="shared" si="71"/>
        <v>-762.72115699999904</v>
      </c>
      <c r="S243" s="130" t="str">
        <f t="shared" si="69"/>
        <v>№219 сбыт</v>
      </c>
    </row>
    <row r="244" spans="1:19" x14ac:dyDescent="0.25">
      <c r="A244" s="113"/>
      <c r="B244" s="25" t="s">
        <v>256</v>
      </c>
      <c r="I244" s="26"/>
      <c r="J244" s="26"/>
      <c r="K244" s="26"/>
      <c r="L244" s="123">
        <v>0.38249999999999318</v>
      </c>
      <c r="M244" s="28"/>
      <c r="N244" s="28">
        <f>I244*N$6</f>
        <v>0</v>
      </c>
      <c r="O244" s="29">
        <f t="shared" si="80"/>
        <v>0</v>
      </c>
      <c r="P244" s="25">
        <f t="shared" si="70"/>
        <v>0</v>
      </c>
      <c r="Q244" s="25"/>
      <c r="R244" s="41">
        <f t="shared" si="71"/>
        <v>0.38249999999999318</v>
      </c>
      <c r="S244" s="29" t="str">
        <f t="shared" si="69"/>
        <v xml:space="preserve">№220 </v>
      </c>
    </row>
    <row r="245" spans="1:19" x14ac:dyDescent="0.25">
      <c r="A245" s="113" t="s">
        <v>333</v>
      </c>
      <c r="B245" s="125" t="s">
        <v>393</v>
      </c>
      <c r="C245" s="126"/>
      <c r="D245" s="126"/>
      <c r="E245" s="126"/>
      <c r="F245" s="126"/>
      <c r="G245" s="126"/>
      <c r="H245" s="126"/>
      <c r="I245" s="127"/>
      <c r="J245" s="127"/>
      <c r="K245" s="127"/>
      <c r="L245" s="128">
        <v>5380.6573000000026</v>
      </c>
      <c r="M245" s="129"/>
      <c r="N245" s="129">
        <f>I245*N$6</f>
        <v>0</v>
      </c>
      <c r="O245" s="130">
        <f t="shared" si="80"/>
        <v>0</v>
      </c>
      <c r="P245" s="125">
        <f t="shared" si="70"/>
        <v>0</v>
      </c>
      <c r="Q245" s="125"/>
      <c r="R245" s="128">
        <f t="shared" si="71"/>
        <v>5380.6573000000026</v>
      </c>
      <c r="S245" s="130" t="str">
        <f t="shared" si="69"/>
        <v>№221 сбыт</v>
      </c>
    </row>
    <row r="246" spans="1:19" x14ac:dyDescent="0.25">
      <c r="A246" s="113"/>
      <c r="B246" s="25" t="s">
        <v>258</v>
      </c>
      <c r="I246" s="26"/>
      <c r="J246" s="26"/>
      <c r="K246" s="26"/>
      <c r="L246" s="123">
        <v>-3233.554500000002</v>
      </c>
      <c r="M246" s="28">
        <f>2000+1233.55+2000</f>
        <v>5233.55</v>
      </c>
      <c r="N246" s="28"/>
      <c r="O246" s="29">
        <f t="shared" si="80"/>
        <v>0</v>
      </c>
      <c r="P246" s="25">
        <f t="shared" si="70"/>
        <v>0</v>
      </c>
      <c r="Q246" s="25"/>
      <c r="R246" s="41">
        <f t="shared" si="71"/>
        <v>1999.9954999999982</v>
      </c>
      <c r="S246" s="29" t="str">
        <f t="shared" si="69"/>
        <v xml:space="preserve">№222 </v>
      </c>
    </row>
    <row r="247" spans="1:19" x14ac:dyDescent="0.25">
      <c r="A247" s="114" t="s">
        <v>328</v>
      </c>
      <c r="B247" s="125" t="s">
        <v>259</v>
      </c>
      <c r="C247" s="126"/>
      <c r="D247" s="126"/>
      <c r="E247" s="126"/>
      <c r="F247" s="126"/>
      <c r="G247" s="126"/>
      <c r="H247" s="126"/>
      <c r="I247" s="127"/>
      <c r="J247" s="127"/>
      <c r="K247" s="127"/>
      <c r="L247" s="128">
        <v>-0.76620000000548316</v>
      </c>
      <c r="M247" s="129"/>
      <c r="N247" s="127"/>
      <c r="O247" s="130">
        <f t="shared" si="80"/>
        <v>0</v>
      </c>
      <c r="P247" s="125">
        <f t="shared" si="70"/>
        <v>0</v>
      </c>
      <c r="Q247" s="125"/>
      <c r="R247" s="128">
        <f t="shared" si="71"/>
        <v>-0.76620000000548316</v>
      </c>
      <c r="S247" s="130" t="str">
        <f t="shared" si="69"/>
        <v>№223 сбыт</v>
      </c>
    </row>
    <row r="248" spans="1:19" x14ac:dyDescent="0.25">
      <c r="A248" s="113" t="s">
        <v>330</v>
      </c>
      <c r="B248" s="135" t="s">
        <v>260</v>
      </c>
      <c r="C248" s="126"/>
      <c r="D248" s="126"/>
      <c r="E248" s="126"/>
      <c r="F248" s="126"/>
      <c r="G248" s="126"/>
      <c r="H248" s="126"/>
      <c r="I248" s="127"/>
      <c r="J248" s="127"/>
      <c r="K248" s="127"/>
      <c r="L248" s="128">
        <v>4.4600000000173168E-2</v>
      </c>
      <c r="M248" s="129"/>
      <c r="N248" s="129">
        <f>I248*N$6</f>
        <v>0</v>
      </c>
      <c r="O248" s="130">
        <f t="shared" si="80"/>
        <v>0</v>
      </c>
      <c r="P248" s="125">
        <f t="shared" si="70"/>
        <v>0</v>
      </c>
      <c r="Q248" s="125"/>
      <c r="R248" s="128">
        <f t="shared" si="71"/>
        <v>4.4600000000173168E-2</v>
      </c>
      <c r="S248" s="130" t="str">
        <f t="shared" si="69"/>
        <v xml:space="preserve">№224 сбыт </v>
      </c>
    </row>
    <row r="249" spans="1:19" x14ac:dyDescent="0.25">
      <c r="A249" s="113"/>
      <c r="B249" s="8" t="s">
        <v>261</v>
      </c>
      <c r="C249" s="27">
        <v>2.37</v>
      </c>
      <c r="D249" s="27">
        <v>0.39</v>
      </c>
      <c r="E249" s="27">
        <v>2.27</v>
      </c>
      <c r="F249" s="27">
        <v>2.37</v>
      </c>
      <c r="G249" s="27">
        <v>0.39</v>
      </c>
      <c r="H249" s="27">
        <v>2.27</v>
      </c>
      <c r="I249" s="26">
        <f t="shared" ref="I249:K250" si="81">F249-C249</f>
        <v>0</v>
      </c>
      <c r="J249" s="26">
        <f t="shared" si="81"/>
        <v>0</v>
      </c>
      <c r="K249" s="26">
        <f t="shared" si="81"/>
        <v>0</v>
      </c>
      <c r="L249" s="123">
        <v>187.74930000000012</v>
      </c>
      <c r="M249" s="28"/>
      <c r="N249" s="30">
        <f>I249*N$6</f>
        <v>0</v>
      </c>
      <c r="O249" s="4">
        <f t="shared" si="80"/>
        <v>0</v>
      </c>
      <c r="P249" s="8">
        <f t="shared" si="70"/>
        <v>0</v>
      </c>
      <c r="Q249" s="8"/>
      <c r="R249" s="39">
        <f t="shared" si="71"/>
        <v>187.74930000000012</v>
      </c>
      <c r="S249" s="4" t="str">
        <f t="shared" si="69"/>
        <v xml:space="preserve">№225 </v>
      </c>
    </row>
    <row r="250" spans="1:19" x14ac:dyDescent="0.25">
      <c r="A250" s="113"/>
      <c r="B250" s="25" t="s">
        <v>262</v>
      </c>
      <c r="C250" s="27">
        <v>12703.71</v>
      </c>
      <c r="D250" s="27">
        <v>7982.32</v>
      </c>
      <c r="E250" s="27">
        <v>20686.03</v>
      </c>
      <c r="F250" s="27">
        <v>13177.89</v>
      </c>
      <c r="G250" s="27">
        <v>8076.75</v>
      </c>
      <c r="H250" s="27">
        <v>21254.65</v>
      </c>
      <c r="I250" s="26">
        <f t="shared" si="81"/>
        <v>474.18000000000029</v>
      </c>
      <c r="J250" s="26">
        <f t="shared" si="81"/>
        <v>94.430000000000291</v>
      </c>
      <c r="K250" s="26">
        <f t="shared" si="81"/>
        <v>568.62000000000262</v>
      </c>
      <c r="L250" s="123">
        <v>51.881899999994992</v>
      </c>
      <c r="M250" s="28"/>
      <c r="N250" s="28">
        <f>I250*N$6</f>
        <v>3366.6780000000017</v>
      </c>
      <c r="O250" s="29">
        <f t="shared" si="80"/>
        <v>266.29260000000079</v>
      </c>
      <c r="P250" s="25">
        <f t="shared" si="70"/>
        <v>3632.9706000000024</v>
      </c>
      <c r="Q250" s="25"/>
      <c r="R250" s="41">
        <f t="shared" si="71"/>
        <v>-3581.0887000000075</v>
      </c>
      <c r="S250" s="29" t="str">
        <f t="shared" si="69"/>
        <v xml:space="preserve">№226 </v>
      </c>
    </row>
    <row r="251" spans="1:19" x14ac:dyDescent="0.25">
      <c r="A251" s="113" t="s">
        <v>322</v>
      </c>
      <c r="B251" s="125" t="s">
        <v>263</v>
      </c>
      <c r="C251" s="126"/>
      <c r="D251" s="126"/>
      <c r="E251" s="126"/>
      <c r="F251" s="126"/>
      <c r="G251" s="126"/>
      <c r="H251" s="126"/>
      <c r="I251" s="127"/>
      <c r="J251" s="127"/>
      <c r="K251" s="127"/>
      <c r="L251" s="128">
        <v>-36.048100000000318</v>
      </c>
      <c r="M251" s="129"/>
      <c r="N251" s="129">
        <f>I251*N$6</f>
        <v>0</v>
      </c>
      <c r="O251" s="130">
        <f t="shared" si="80"/>
        <v>0</v>
      </c>
      <c r="P251" s="125">
        <f t="shared" si="70"/>
        <v>0</v>
      </c>
      <c r="Q251" s="125"/>
      <c r="R251" s="128">
        <f t="shared" si="71"/>
        <v>-36.048100000000318</v>
      </c>
      <c r="S251" s="130" t="str">
        <f t="shared" si="69"/>
        <v>№227 сбыт</v>
      </c>
    </row>
    <row r="252" spans="1:19" x14ac:dyDescent="0.25">
      <c r="A252" s="113" t="s">
        <v>358</v>
      </c>
      <c r="B252" s="125" t="s">
        <v>264</v>
      </c>
      <c r="C252" s="126"/>
      <c r="D252" s="126"/>
      <c r="E252" s="126"/>
      <c r="F252" s="126"/>
      <c r="G252" s="126"/>
      <c r="H252" s="126"/>
      <c r="I252" s="127"/>
      <c r="J252" s="127"/>
      <c r="K252" s="127"/>
      <c r="L252" s="128">
        <v>2025.1588999999972</v>
      </c>
      <c r="M252" s="129"/>
      <c r="N252" s="129"/>
      <c r="O252" s="130">
        <f t="shared" si="80"/>
        <v>0</v>
      </c>
      <c r="P252" s="125">
        <f t="shared" si="70"/>
        <v>0</v>
      </c>
      <c r="Q252" s="125"/>
      <c r="R252" s="128">
        <f t="shared" si="71"/>
        <v>2025.1588999999972</v>
      </c>
      <c r="S252" s="130" t="str">
        <f t="shared" si="69"/>
        <v>№228 сбыт</v>
      </c>
    </row>
    <row r="253" spans="1:19" x14ac:dyDescent="0.25">
      <c r="A253" s="113"/>
      <c r="B253" s="8" t="s">
        <v>265</v>
      </c>
      <c r="C253" s="27">
        <v>159.34</v>
      </c>
      <c r="D253" s="27">
        <v>86.66</v>
      </c>
      <c r="E253" s="27">
        <v>246.01</v>
      </c>
      <c r="F253" s="27">
        <v>159.41999999999999</v>
      </c>
      <c r="G253" s="27">
        <v>86.8</v>
      </c>
      <c r="H253" s="27">
        <v>246.23</v>
      </c>
      <c r="I253" s="26">
        <f t="shared" ref="I253:K254" si="82">F253-C253</f>
        <v>7.9999999999984084E-2</v>
      </c>
      <c r="J253" s="26">
        <f t="shared" si="82"/>
        <v>0.14000000000000057</v>
      </c>
      <c r="K253" s="26">
        <f t="shared" si="82"/>
        <v>0.21999999999999886</v>
      </c>
      <c r="L253" s="123">
        <v>133.21520000000012</v>
      </c>
      <c r="M253" s="28"/>
      <c r="N253" s="30">
        <f>I253*N$6</f>
        <v>0.56799999999988693</v>
      </c>
      <c r="O253" s="4">
        <f t="shared" si="80"/>
        <v>0.39480000000000159</v>
      </c>
      <c r="P253" s="8">
        <f t="shared" si="70"/>
        <v>0.96279999999988852</v>
      </c>
      <c r="Q253" s="8"/>
      <c r="R253" s="39">
        <f t="shared" si="71"/>
        <v>132.25240000000022</v>
      </c>
      <c r="S253" s="4" t="str">
        <f t="shared" si="69"/>
        <v xml:space="preserve">№229 </v>
      </c>
    </row>
    <row r="254" spans="1:19" x14ac:dyDescent="0.25">
      <c r="A254" s="113"/>
      <c r="B254" s="25" t="s">
        <v>266</v>
      </c>
      <c r="C254" s="27">
        <v>64.33</v>
      </c>
      <c r="D254" s="27">
        <v>6.91</v>
      </c>
      <c r="E254" s="27">
        <v>71.239999999999995</v>
      </c>
      <c r="F254" s="27">
        <v>71.17</v>
      </c>
      <c r="G254" s="27">
        <v>8.51</v>
      </c>
      <c r="H254" s="27">
        <v>79.69</v>
      </c>
      <c r="I254" s="26">
        <f t="shared" si="82"/>
        <v>6.8400000000000034</v>
      </c>
      <c r="J254" s="26">
        <f t="shared" si="82"/>
        <v>1.5999999999999996</v>
      </c>
      <c r="K254" s="26">
        <f t="shared" si="82"/>
        <v>8.4500000000000028</v>
      </c>
      <c r="L254" s="123">
        <v>-134.09230000000002</v>
      </c>
      <c r="M254" s="28"/>
      <c r="N254" s="28">
        <f>I254*N$6</f>
        <v>48.564000000000021</v>
      </c>
      <c r="O254" s="29">
        <f t="shared" si="80"/>
        <v>4.5119999999999987</v>
      </c>
      <c r="P254" s="25">
        <f t="shared" si="70"/>
        <v>53.076000000000022</v>
      </c>
      <c r="Q254" s="25"/>
      <c r="R254" s="41">
        <f t="shared" si="71"/>
        <v>-187.16830000000004</v>
      </c>
      <c r="S254" s="29" t="str">
        <f t="shared" si="69"/>
        <v xml:space="preserve">№229а </v>
      </c>
    </row>
    <row r="255" spans="1:19" x14ac:dyDescent="0.25">
      <c r="A255" s="113" t="s">
        <v>353</v>
      </c>
      <c r="B255" s="125" t="s">
        <v>392</v>
      </c>
      <c r="C255" s="126"/>
      <c r="D255" s="126"/>
      <c r="E255" s="126"/>
      <c r="F255" s="126"/>
      <c r="G255" s="126"/>
      <c r="H255" s="126"/>
      <c r="I255" s="127"/>
      <c r="J255" s="127"/>
      <c r="K255" s="127"/>
      <c r="L255" s="128">
        <v>416.46080000000353</v>
      </c>
      <c r="M255" s="129"/>
      <c r="N255" s="127">
        <f>I255*N$6</f>
        <v>0</v>
      </c>
      <c r="O255" s="130">
        <f t="shared" si="80"/>
        <v>0</v>
      </c>
      <c r="P255" s="125">
        <f t="shared" si="70"/>
        <v>0</v>
      </c>
      <c r="Q255" s="125"/>
      <c r="R255" s="128">
        <f t="shared" si="71"/>
        <v>416.46080000000353</v>
      </c>
      <c r="S255" s="130" t="str">
        <f t="shared" si="69"/>
        <v>№230 сбыт</v>
      </c>
    </row>
    <row r="256" spans="1:19" x14ac:dyDescent="0.25">
      <c r="A256" s="113" t="s">
        <v>337</v>
      </c>
      <c r="B256" s="125" t="s">
        <v>268</v>
      </c>
      <c r="C256" s="126"/>
      <c r="D256" s="126"/>
      <c r="E256" s="126"/>
      <c r="F256" s="126"/>
      <c r="G256" s="126"/>
      <c r="H256" s="126"/>
      <c r="I256" s="127"/>
      <c r="J256" s="127"/>
      <c r="K256" s="127"/>
      <c r="L256" s="128">
        <v>5.2889999997432824E-2</v>
      </c>
      <c r="M256" s="129"/>
      <c r="N256" s="129"/>
      <c r="O256" s="130"/>
      <c r="P256" s="125"/>
      <c r="Q256" s="125"/>
      <c r="R256" s="128">
        <f t="shared" si="71"/>
        <v>5.2889999997432824E-2</v>
      </c>
      <c r="S256" s="130" t="str">
        <f t="shared" si="69"/>
        <v>№231 сбыт</v>
      </c>
    </row>
    <row r="257" spans="1:19" x14ac:dyDescent="0.25">
      <c r="A257" s="113" t="s">
        <v>424</v>
      </c>
      <c r="B257" s="125" t="s">
        <v>426</v>
      </c>
      <c r="C257" s="126"/>
      <c r="D257" s="126"/>
      <c r="E257" s="126"/>
      <c r="F257" s="126"/>
      <c r="G257" s="126"/>
      <c r="H257" s="126"/>
      <c r="I257" s="127"/>
      <c r="J257" s="127"/>
      <c r="K257" s="127"/>
      <c r="L257" s="128">
        <v>62.33810000000085</v>
      </c>
      <c r="M257" s="129"/>
      <c r="N257" s="129">
        <f t="shared" ref="N257:N266" si="83">I257*N$6</f>
        <v>0</v>
      </c>
      <c r="O257" s="130">
        <f t="shared" ref="O257:O266" si="84">J257*O$6</f>
        <v>0</v>
      </c>
      <c r="P257" s="125">
        <f t="shared" si="70"/>
        <v>0</v>
      </c>
      <c r="Q257" s="125"/>
      <c r="R257" s="128">
        <f t="shared" si="71"/>
        <v>62.33810000000085</v>
      </c>
      <c r="S257" s="130" t="str">
        <f t="shared" si="69"/>
        <v>№232 сбыт</v>
      </c>
    </row>
    <row r="258" spans="1:19" x14ac:dyDescent="0.25">
      <c r="A258" s="113"/>
      <c r="B258" s="25" t="s">
        <v>270</v>
      </c>
      <c r="C258" s="27">
        <v>66771.3</v>
      </c>
      <c r="D258" s="27">
        <v>33539.379999999997</v>
      </c>
      <c r="E258" s="27">
        <v>100310.69</v>
      </c>
      <c r="F258" s="27">
        <v>67646.87</v>
      </c>
      <c r="G258" s="27">
        <v>33965.879999999997</v>
      </c>
      <c r="H258" s="27">
        <v>101612.75</v>
      </c>
      <c r="I258" s="26">
        <f t="shared" ref="I258:K263" si="85">F258-C258</f>
        <v>875.56999999999243</v>
      </c>
      <c r="J258" s="26">
        <f t="shared" si="85"/>
        <v>426.5</v>
      </c>
      <c r="K258" s="26">
        <f t="shared" si="85"/>
        <v>1302.0599999999977</v>
      </c>
      <c r="L258" s="123">
        <v>-5999.0138999999872</v>
      </c>
      <c r="M258" s="28"/>
      <c r="N258" s="28">
        <f t="shared" si="83"/>
        <v>6216.5469999999459</v>
      </c>
      <c r="O258" s="29">
        <f t="shared" si="84"/>
        <v>1202.73</v>
      </c>
      <c r="P258" s="25">
        <f t="shared" si="70"/>
        <v>7419.2769999999455</v>
      </c>
      <c r="Q258" s="25"/>
      <c r="R258" s="41">
        <f t="shared" si="71"/>
        <v>-13418.290899999933</v>
      </c>
      <c r="S258" s="29" t="str">
        <f t="shared" si="69"/>
        <v xml:space="preserve">№233 </v>
      </c>
    </row>
    <row r="259" spans="1:19" x14ac:dyDescent="0.25">
      <c r="A259" s="113"/>
      <c r="B259" s="8" t="s">
        <v>271</v>
      </c>
      <c r="C259" s="27">
        <v>1055.5999999999999</v>
      </c>
      <c r="D259" s="27">
        <v>326.93</v>
      </c>
      <c r="E259" s="27">
        <v>1382.55</v>
      </c>
      <c r="F259" s="27">
        <v>1067.07</v>
      </c>
      <c r="G259" s="27">
        <v>329.84</v>
      </c>
      <c r="H259" s="27">
        <v>1396.93</v>
      </c>
      <c r="I259" s="26">
        <f t="shared" si="85"/>
        <v>11.470000000000027</v>
      </c>
      <c r="J259" s="26">
        <f t="shared" si="85"/>
        <v>2.9099999999999682</v>
      </c>
      <c r="K259" s="26">
        <f t="shared" si="85"/>
        <v>14.380000000000109</v>
      </c>
      <c r="L259" s="123">
        <v>38.833800000000963</v>
      </c>
      <c r="M259" s="28"/>
      <c r="N259" s="30">
        <f t="shared" si="83"/>
        <v>81.437000000000197</v>
      </c>
      <c r="O259" s="4">
        <f t="shared" si="84"/>
        <v>8.2061999999999102</v>
      </c>
      <c r="P259" s="8">
        <f t="shared" si="70"/>
        <v>89.643200000000107</v>
      </c>
      <c r="Q259" s="8"/>
      <c r="R259" s="39">
        <f t="shared" si="71"/>
        <v>-50.809399999999144</v>
      </c>
      <c r="S259" s="4" t="str">
        <f t="shared" si="69"/>
        <v xml:space="preserve">№234 </v>
      </c>
    </row>
    <row r="260" spans="1:19" x14ac:dyDescent="0.25">
      <c r="A260" s="113"/>
      <c r="B260" s="25" t="s">
        <v>272</v>
      </c>
      <c r="C260" s="27">
        <v>7480.35</v>
      </c>
      <c r="D260" s="27">
        <v>14750.3</v>
      </c>
      <c r="E260" s="27">
        <v>22230.69</v>
      </c>
      <c r="F260" s="27">
        <v>7880.31</v>
      </c>
      <c r="G260" s="27">
        <v>17026.38</v>
      </c>
      <c r="H260" s="27">
        <f>G260+F260</f>
        <v>24906.690000000002</v>
      </c>
      <c r="I260" s="26">
        <f t="shared" si="85"/>
        <v>399.96000000000004</v>
      </c>
      <c r="J260" s="26">
        <f t="shared" si="85"/>
        <v>2276.0800000000017</v>
      </c>
      <c r="K260" s="26">
        <f t="shared" si="85"/>
        <v>2676.0000000000036</v>
      </c>
      <c r="L260" s="123">
        <v>-124.40050000000389</v>
      </c>
      <c r="M260" s="28"/>
      <c r="N260" s="28">
        <f t="shared" si="83"/>
        <v>2839.7159999999999</v>
      </c>
      <c r="O260" s="29">
        <f t="shared" si="84"/>
        <v>6418.5456000000049</v>
      </c>
      <c r="P260" s="25">
        <f>SUM(N260:O260)</f>
        <v>9258.2616000000053</v>
      </c>
      <c r="Q260" s="25"/>
      <c r="R260" s="41">
        <f t="shared" si="71"/>
        <v>-9382.6621000000086</v>
      </c>
      <c r="S260" s="29" t="str">
        <f t="shared" si="69"/>
        <v xml:space="preserve">№235 </v>
      </c>
    </row>
    <row r="261" spans="1:19" x14ac:dyDescent="0.25">
      <c r="A261" s="113"/>
      <c r="B261" s="8" t="s">
        <v>273</v>
      </c>
      <c r="C261" s="27">
        <v>3698.58</v>
      </c>
      <c r="D261" s="27">
        <v>2109.8200000000002</v>
      </c>
      <c r="E261" s="27">
        <v>5808.41</v>
      </c>
      <c r="F261" s="27">
        <v>3796.93</v>
      </c>
      <c r="G261" s="27">
        <v>2170.2199999999998</v>
      </c>
      <c r="H261" s="27">
        <v>5967.16</v>
      </c>
      <c r="I261" s="26">
        <f t="shared" si="85"/>
        <v>98.349999999999909</v>
      </c>
      <c r="J261" s="26">
        <f t="shared" si="85"/>
        <v>60.399999999999636</v>
      </c>
      <c r="K261" s="26">
        <f t="shared" si="85"/>
        <v>158.75</v>
      </c>
      <c r="L261" s="123">
        <v>-252.62719999999959</v>
      </c>
      <c r="M261" s="28"/>
      <c r="N261" s="30">
        <f t="shared" si="83"/>
        <v>698.28499999999929</v>
      </c>
      <c r="O261" s="4">
        <f t="shared" si="84"/>
        <v>170.32799999999895</v>
      </c>
      <c r="P261" s="8">
        <f t="shared" si="70"/>
        <v>868.61299999999824</v>
      </c>
      <c r="Q261" s="8"/>
      <c r="R261" s="39">
        <f t="shared" si="71"/>
        <v>-1121.2401999999979</v>
      </c>
      <c r="S261" s="4" t="str">
        <f t="shared" si="69"/>
        <v xml:space="preserve">№236 </v>
      </c>
    </row>
    <row r="262" spans="1:19" x14ac:dyDescent="0.25">
      <c r="A262" s="113"/>
      <c r="B262" s="25" t="s">
        <v>274</v>
      </c>
      <c r="C262" s="27">
        <v>2876.62</v>
      </c>
      <c r="D262" s="27">
        <v>740.89</v>
      </c>
      <c r="E262" s="27">
        <v>3617.52</v>
      </c>
      <c r="F262" s="27">
        <v>2876.62</v>
      </c>
      <c r="G262" s="27">
        <v>740.89</v>
      </c>
      <c r="H262" s="27">
        <v>3617.52</v>
      </c>
      <c r="I262" s="26">
        <f t="shared" si="85"/>
        <v>0</v>
      </c>
      <c r="J262" s="26">
        <f t="shared" si="85"/>
        <v>0</v>
      </c>
      <c r="K262" s="26">
        <f t="shared" si="85"/>
        <v>0</v>
      </c>
      <c r="L262" s="123">
        <v>595.49340000000154</v>
      </c>
      <c r="M262" s="28"/>
      <c r="N262" s="28">
        <f t="shared" si="83"/>
        <v>0</v>
      </c>
      <c r="O262" s="29">
        <f t="shared" si="84"/>
        <v>0</v>
      </c>
      <c r="P262" s="25">
        <f t="shared" si="70"/>
        <v>0</v>
      </c>
      <c r="Q262" s="25"/>
      <c r="R262" s="41">
        <f t="shared" si="71"/>
        <v>595.49340000000154</v>
      </c>
      <c r="S262" s="29" t="str">
        <f t="shared" si="69"/>
        <v xml:space="preserve">№237 </v>
      </c>
    </row>
    <row r="263" spans="1:19" x14ac:dyDescent="0.25">
      <c r="A263" s="113"/>
      <c r="B263" s="8" t="s">
        <v>275</v>
      </c>
      <c r="C263" s="27">
        <v>1152.1300000000001</v>
      </c>
      <c r="D263" s="27">
        <v>609.25</v>
      </c>
      <c r="E263" s="27">
        <v>1761.39</v>
      </c>
      <c r="F263" s="27">
        <v>1152.1300000000001</v>
      </c>
      <c r="G263" s="27">
        <v>609.25</v>
      </c>
      <c r="H263" s="27">
        <v>1761.39</v>
      </c>
      <c r="I263" s="26">
        <f t="shared" si="85"/>
        <v>0</v>
      </c>
      <c r="J263" s="26">
        <f t="shared" si="85"/>
        <v>0</v>
      </c>
      <c r="K263" s="26">
        <f t="shared" si="85"/>
        <v>0</v>
      </c>
      <c r="L263" s="123">
        <v>158.86939999999524</v>
      </c>
      <c r="M263" s="28"/>
      <c r="N263" s="26">
        <f t="shared" si="83"/>
        <v>0</v>
      </c>
      <c r="O263" s="4">
        <f t="shared" si="84"/>
        <v>0</v>
      </c>
      <c r="P263" s="8">
        <f t="shared" si="70"/>
        <v>0</v>
      </c>
      <c r="Q263" s="8"/>
      <c r="R263" s="39">
        <f t="shared" si="71"/>
        <v>158.86939999999524</v>
      </c>
      <c r="S263" s="4" t="str">
        <f t="shared" si="69"/>
        <v xml:space="preserve">№238 </v>
      </c>
    </row>
    <row r="264" spans="1:19" x14ac:dyDescent="0.25">
      <c r="A264" s="113" t="s">
        <v>341</v>
      </c>
      <c r="B264" s="125" t="s">
        <v>390</v>
      </c>
      <c r="C264" s="126"/>
      <c r="D264" s="126"/>
      <c r="E264" s="126"/>
      <c r="F264" s="126"/>
      <c r="G264" s="126"/>
      <c r="H264" s="126"/>
      <c r="I264" s="127"/>
      <c r="J264" s="127"/>
      <c r="K264" s="127"/>
      <c r="L264" s="128">
        <v>363.46130000000085</v>
      </c>
      <c r="M264" s="129"/>
      <c r="N264" s="129">
        <f t="shared" si="83"/>
        <v>0</v>
      </c>
      <c r="O264" s="130">
        <f t="shared" si="84"/>
        <v>0</v>
      </c>
      <c r="P264" s="125">
        <f t="shared" si="70"/>
        <v>0</v>
      </c>
      <c r="Q264" s="125"/>
      <c r="R264" s="128">
        <f t="shared" si="71"/>
        <v>363.46130000000085</v>
      </c>
      <c r="S264" s="130" t="str">
        <f t="shared" si="69"/>
        <v>№239 сбыт</v>
      </c>
    </row>
    <row r="265" spans="1:19" x14ac:dyDescent="0.25">
      <c r="A265" s="113" t="s">
        <v>335</v>
      </c>
      <c r="B265" s="125" t="s">
        <v>389</v>
      </c>
      <c r="C265" s="126"/>
      <c r="D265" s="126"/>
      <c r="E265" s="126"/>
      <c r="F265" s="126"/>
      <c r="G265" s="126"/>
      <c r="H265" s="126"/>
      <c r="I265" s="127"/>
      <c r="J265" s="127"/>
      <c r="K265" s="127"/>
      <c r="L265" s="128">
        <v>-4.0999999987434421E-3</v>
      </c>
      <c r="M265" s="129"/>
      <c r="N265" s="129">
        <f t="shared" si="83"/>
        <v>0</v>
      </c>
      <c r="O265" s="130">
        <f t="shared" si="84"/>
        <v>0</v>
      </c>
      <c r="P265" s="125">
        <f t="shared" si="70"/>
        <v>0</v>
      </c>
      <c r="Q265" s="125"/>
      <c r="R265" s="128">
        <f t="shared" si="71"/>
        <v>-4.0999999987434421E-3</v>
      </c>
      <c r="S265" s="130" t="str">
        <f t="shared" si="69"/>
        <v>№240 сбыт</v>
      </c>
    </row>
    <row r="266" spans="1:19" x14ac:dyDescent="0.25">
      <c r="A266" s="113" t="s">
        <v>340</v>
      </c>
      <c r="B266" s="125" t="s">
        <v>388</v>
      </c>
      <c r="C266" s="126"/>
      <c r="D266" s="126"/>
      <c r="E266" s="126"/>
      <c r="F266" s="126"/>
      <c r="G266" s="126"/>
      <c r="H266" s="126"/>
      <c r="I266" s="127"/>
      <c r="J266" s="127"/>
      <c r="K266" s="127"/>
      <c r="L266" s="128">
        <v>-4.9000000009300493E-3</v>
      </c>
      <c r="M266" s="129"/>
      <c r="N266" s="129">
        <f t="shared" si="83"/>
        <v>0</v>
      </c>
      <c r="O266" s="130">
        <f t="shared" si="84"/>
        <v>0</v>
      </c>
      <c r="P266" s="125">
        <f t="shared" si="70"/>
        <v>0</v>
      </c>
      <c r="Q266" s="125"/>
      <c r="R266" s="128">
        <f t="shared" si="71"/>
        <v>-4.9000000009300493E-3</v>
      </c>
      <c r="S266" s="130" t="str">
        <f t="shared" ref="S266:S275" si="86">B266</f>
        <v>№241 сбыт</v>
      </c>
    </row>
    <row r="267" spans="1:19" x14ac:dyDescent="0.25">
      <c r="A267" s="113" t="s">
        <v>317</v>
      </c>
      <c r="B267" s="125" t="s">
        <v>279</v>
      </c>
      <c r="C267" s="126"/>
      <c r="D267" s="126"/>
      <c r="E267" s="126"/>
      <c r="F267" s="126"/>
      <c r="G267" s="126"/>
      <c r="H267" s="126"/>
      <c r="I267" s="127"/>
      <c r="J267" s="127"/>
      <c r="K267" s="127"/>
      <c r="L267" s="128">
        <v>871.76609999999823</v>
      </c>
      <c r="M267" s="129"/>
      <c r="N267" s="129"/>
      <c r="O267" s="130">
        <f t="shared" ref="O267:O273" si="87">J267*O$6</f>
        <v>0</v>
      </c>
      <c r="P267" s="125">
        <f t="shared" si="70"/>
        <v>0</v>
      </c>
      <c r="Q267" s="125"/>
      <c r="R267" s="128">
        <f t="shared" si="71"/>
        <v>871.76609999999823</v>
      </c>
      <c r="S267" s="130" t="str">
        <f t="shared" si="86"/>
        <v>№242 сбыт</v>
      </c>
    </row>
    <row r="268" spans="1:19" x14ac:dyDescent="0.25">
      <c r="A268" s="113"/>
      <c r="B268" s="25" t="s">
        <v>280</v>
      </c>
      <c r="I268" s="26"/>
      <c r="J268" s="26"/>
      <c r="K268" s="26"/>
      <c r="L268" s="123">
        <v>1.8999999996935912E-3</v>
      </c>
      <c r="M268" s="28"/>
      <c r="N268" s="28"/>
      <c r="O268" s="29">
        <f t="shared" si="87"/>
        <v>0</v>
      </c>
      <c r="P268" s="25">
        <f t="shared" si="70"/>
        <v>0</v>
      </c>
      <c r="Q268" s="25"/>
      <c r="R268" s="41">
        <f t="shared" si="71"/>
        <v>1.8999999996935912E-3</v>
      </c>
      <c r="S268" s="29" t="str">
        <f t="shared" si="86"/>
        <v>№243\1</v>
      </c>
    </row>
    <row r="269" spans="1:19" x14ac:dyDescent="0.25">
      <c r="A269" s="113"/>
      <c r="B269" s="8" t="s">
        <v>281</v>
      </c>
      <c r="C269" s="27">
        <v>5310.76</v>
      </c>
      <c r="D269" s="27">
        <v>1217.57</v>
      </c>
      <c r="E269" s="27">
        <v>6528.34</v>
      </c>
      <c r="F269" s="27">
        <v>5310.76</v>
      </c>
      <c r="G269" s="27">
        <v>1217.57</v>
      </c>
      <c r="H269" s="27">
        <v>6528.34</v>
      </c>
      <c r="I269" s="26">
        <f t="shared" ref="I269:K278" si="88">F269-C269</f>
        <v>0</v>
      </c>
      <c r="J269" s="26">
        <f t="shared" si="88"/>
        <v>0</v>
      </c>
      <c r="K269" s="26">
        <f t="shared" si="88"/>
        <v>0</v>
      </c>
      <c r="L269" s="123">
        <v>-13.574900000002344</v>
      </c>
      <c r="M269" s="28">
        <v>13.57</v>
      </c>
      <c r="N269" s="30">
        <f>I269*N$6</f>
        <v>0</v>
      </c>
      <c r="O269" s="4">
        <f t="shared" si="87"/>
        <v>0</v>
      </c>
      <c r="P269" s="8">
        <f t="shared" ref="P269:P277" si="89">SUM(N269:O269)</f>
        <v>0</v>
      </c>
      <c r="Q269" s="8"/>
      <c r="R269" s="39">
        <f t="shared" ref="R269:R278" si="90">L269-P269+M269+Q269</f>
        <v>-4.9000000023440293E-3</v>
      </c>
      <c r="S269" s="4" t="str">
        <f t="shared" si="86"/>
        <v xml:space="preserve">№243\2 </v>
      </c>
    </row>
    <row r="270" spans="1:19" x14ac:dyDescent="0.25">
      <c r="A270" s="113"/>
      <c r="B270" s="25" t="s">
        <v>282</v>
      </c>
      <c r="C270" s="27">
        <v>17194.93</v>
      </c>
      <c r="D270" s="27">
        <v>7781.47</v>
      </c>
      <c r="E270" s="27">
        <v>24976.41</v>
      </c>
      <c r="F270" s="27">
        <v>17507.14</v>
      </c>
      <c r="G270" s="27">
        <v>7902.47</v>
      </c>
      <c r="H270" s="27">
        <v>25409.62</v>
      </c>
      <c r="I270" s="26">
        <f t="shared" si="88"/>
        <v>312.20999999999913</v>
      </c>
      <c r="J270" s="26">
        <f t="shared" si="88"/>
        <v>121</v>
      </c>
      <c r="K270" s="26">
        <f t="shared" si="88"/>
        <v>433.20999999999913</v>
      </c>
      <c r="L270" s="123">
        <v>-827.34549999999956</v>
      </c>
      <c r="M270" s="28"/>
      <c r="N270" s="28">
        <f>I270*N$6</f>
        <v>2216.6909999999939</v>
      </c>
      <c r="O270" s="29">
        <f t="shared" si="87"/>
        <v>341.21999999999997</v>
      </c>
      <c r="P270" s="25">
        <f t="shared" si="89"/>
        <v>2557.9109999999937</v>
      </c>
      <c r="Q270" s="25"/>
      <c r="R270" s="41">
        <f t="shared" si="90"/>
        <v>-3385.2564999999931</v>
      </c>
      <c r="S270" s="29" t="str">
        <f t="shared" si="86"/>
        <v xml:space="preserve">№244 </v>
      </c>
    </row>
    <row r="271" spans="1:19" x14ac:dyDescent="0.25">
      <c r="A271" s="113"/>
      <c r="B271" s="8" t="s">
        <v>283</v>
      </c>
      <c r="C271" s="27">
        <v>10605.42</v>
      </c>
      <c r="D271" s="27">
        <v>4364.25</v>
      </c>
      <c r="E271" s="27">
        <v>14969.71</v>
      </c>
      <c r="F271" s="27">
        <v>11506.68</v>
      </c>
      <c r="G271" s="27">
        <v>4587.96</v>
      </c>
      <c r="H271" s="27">
        <v>16094.68</v>
      </c>
      <c r="I271" s="26">
        <f t="shared" si="88"/>
        <v>901.26000000000022</v>
      </c>
      <c r="J271" s="26">
        <f t="shared" si="88"/>
        <v>223.71000000000004</v>
      </c>
      <c r="K271" s="26">
        <f t="shared" si="88"/>
        <v>1124.9700000000012</v>
      </c>
      <c r="L271" s="123">
        <v>-4992.0884000000024</v>
      </c>
      <c r="M271" s="28"/>
      <c r="N271" s="26">
        <f>I271*N$6</f>
        <v>6398.9460000000008</v>
      </c>
      <c r="O271" s="4">
        <f t="shared" si="87"/>
        <v>630.86220000000003</v>
      </c>
      <c r="P271" s="8">
        <f t="shared" si="89"/>
        <v>7029.8082000000013</v>
      </c>
      <c r="Q271" s="8"/>
      <c r="R271" s="39">
        <f t="shared" si="90"/>
        <v>-12021.896600000004</v>
      </c>
      <c r="S271" s="4" t="str">
        <f t="shared" si="86"/>
        <v xml:space="preserve">№245 </v>
      </c>
    </row>
    <row r="272" spans="1:19" x14ac:dyDescent="0.25">
      <c r="A272" s="113"/>
      <c r="B272" s="25" t="s">
        <v>284</v>
      </c>
      <c r="C272" s="27">
        <v>6213.6</v>
      </c>
      <c r="D272" s="27">
        <v>2869.9</v>
      </c>
      <c r="E272" s="27">
        <v>9083.51</v>
      </c>
      <c r="F272" s="27">
        <v>6213.6</v>
      </c>
      <c r="G272" s="27">
        <v>2869.9</v>
      </c>
      <c r="H272" s="27">
        <v>9083.51</v>
      </c>
      <c r="I272" s="26">
        <f t="shared" si="88"/>
        <v>0</v>
      </c>
      <c r="J272" s="26">
        <f t="shared" si="88"/>
        <v>0</v>
      </c>
      <c r="K272" s="26">
        <f t="shared" si="88"/>
        <v>0</v>
      </c>
      <c r="L272" s="123">
        <v>-207.89570000000276</v>
      </c>
      <c r="M272" s="28"/>
      <c r="N272" s="28">
        <f>I272*N$6</f>
        <v>0</v>
      </c>
      <c r="O272" s="29">
        <f t="shared" si="87"/>
        <v>0</v>
      </c>
      <c r="P272" s="25">
        <f t="shared" si="89"/>
        <v>0</v>
      </c>
      <c r="Q272" s="25"/>
      <c r="R272" s="41">
        <f t="shared" si="90"/>
        <v>-207.89570000000276</v>
      </c>
      <c r="S272" s="29" t="str">
        <f t="shared" si="86"/>
        <v xml:space="preserve">№246 </v>
      </c>
    </row>
    <row r="273" spans="1:20" x14ac:dyDescent="0.25">
      <c r="A273" s="113"/>
      <c r="B273" s="103" t="s">
        <v>300</v>
      </c>
      <c r="C273" s="104">
        <v>1536.89</v>
      </c>
      <c r="D273" s="104">
        <v>701.96</v>
      </c>
      <c r="E273" s="104">
        <v>2238.86</v>
      </c>
      <c r="F273" s="104">
        <v>1536.89</v>
      </c>
      <c r="G273" s="104">
        <v>701.96</v>
      </c>
      <c r="H273" s="104">
        <v>2238.86</v>
      </c>
      <c r="I273" s="105">
        <f t="shared" ref="I273" si="91">F273-C273</f>
        <v>0</v>
      </c>
      <c r="J273" s="105">
        <f t="shared" ref="J273" si="92">G273-D273</f>
        <v>0</v>
      </c>
      <c r="K273" s="105">
        <f t="shared" ref="K273" si="93">H273-E273</f>
        <v>0</v>
      </c>
      <c r="L273" s="124"/>
      <c r="M273" s="106"/>
      <c r="N273" s="106">
        <f>I273*N$6</f>
        <v>0</v>
      </c>
      <c r="O273" s="107">
        <f t="shared" si="87"/>
        <v>0</v>
      </c>
      <c r="P273" s="103">
        <f t="shared" ref="P273" si="94">SUM(N273:O273)</f>
        <v>0</v>
      </c>
      <c r="Q273" s="103"/>
      <c r="R273" s="108">
        <f t="shared" si="90"/>
        <v>0</v>
      </c>
      <c r="S273" s="107" t="str">
        <f t="shared" si="86"/>
        <v>№246 с 17.09.22</v>
      </c>
      <c r="T273" s="109"/>
    </row>
    <row r="274" spans="1:20" x14ac:dyDescent="0.25">
      <c r="A274" s="114" t="s">
        <v>355</v>
      </c>
      <c r="B274" s="125" t="s">
        <v>285</v>
      </c>
      <c r="C274" s="126"/>
      <c r="D274" s="126"/>
      <c r="E274" s="126"/>
      <c r="F274" s="126"/>
      <c r="G274" s="126"/>
      <c r="H274" s="126"/>
      <c r="I274" s="127">
        <f t="shared" si="88"/>
        <v>0</v>
      </c>
      <c r="J274" s="127">
        <f t="shared" si="88"/>
        <v>0</v>
      </c>
      <c r="K274" s="127">
        <f t="shared" si="88"/>
        <v>0</v>
      </c>
      <c r="L274" s="128">
        <v>0.89959999999950924</v>
      </c>
      <c r="M274" s="129"/>
      <c r="N274" s="129"/>
      <c r="O274" s="130"/>
      <c r="P274" s="125"/>
      <c r="Q274" s="125"/>
      <c r="R274" s="128">
        <f t="shared" si="90"/>
        <v>0.89959999999950924</v>
      </c>
      <c r="S274" s="130" t="str">
        <f t="shared" si="86"/>
        <v>№247 сбыт</v>
      </c>
      <c r="T274" t="s">
        <v>286</v>
      </c>
    </row>
    <row r="275" spans="1:20" x14ac:dyDescent="0.25">
      <c r="A275" s="113" t="s">
        <v>370</v>
      </c>
      <c r="B275" s="125" t="s">
        <v>391</v>
      </c>
      <c r="C275" s="131">
        <v>89.26</v>
      </c>
      <c r="D275" s="131">
        <v>68.069999999999993</v>
      </c>
      <c r="E275" s="131">
        <v>157.33000000000001</v>
      </c>
      <c r="F275" s="131">
        <v>89.26</v>
      </c>
      <c r="G275" s="131">
        <v>68.069999999999993</v>
      </c>
      <c r="H275" s="131">
        <v>157.33000000000001</v>
      </c>
      <c r="I275" s="127">
        <f t="shared" si="88"/>
        <v>0</v>
      </c>
      <c r="J275" s="127">
        <f t="shared" si="88"/>
        <v>0</v>
      </c>
      <c r="K275" s="127">
        <f t="shared" si="88"/>
        <v>0</v>
      </c>
      <c r="L275" s="128">
        <v>-2.1700000000237196E-2</v>
      </c>
      <c r="M275" s="129"/>
      <c r="N275" s="129">
        <f t="shared" ref="N275:O277" si="95">I275*N$6</f>
        <v>0</v>
      </c>
      <c r="O275" s="130">
        <f t="shared" si="95"/>
        <v>0</v>
      </c>
      <c r="P275" s="125">
        <f t="shared" si="89"/>
        <v>0</v>
      </c>
      <c r="Q275" s="125"/>
      <c r="R275" s="128">
        <f t="shared" si="90"/>
        <v>-2.1700000000237196E-2</v>
      </c>
      <c r="S275" s="130" t="str">
        <f t="shared" si="86"/>
        <v>№248 сбыт</v>
      </c>
    </row>
    <row r="276" spans="1:20" x14ac:dyDescent="0.25">
      <c r="A276" s="113"/>
      <c r="B276" s="103" t="s">
        <v>301</v>
      </c>
      <c r="C276" s="104">
        <v>12248.45</v>
      </c>
      <c r="D276" s="104">
        <v>5791.76</v>
      </c>
      <c r="E276" s="104">
        <v>18040.23</v>
      </c>
      <c r="F276" s="104">
        <v>12248.45</v>
      </c>
      <c r="G276" s="104">
        <v>5791.76</v>
      </c>
      <c r="H276" s="104">
        <v>18040.23</v>
      </c>
      <c r="I276" s="105">
        <f t="shared" ref="I276" si="96">F276-C276</f>
        <v>0</v>
      </c>
      <c r="J276" s="105">
        <f t="shared" ref="J276" si="97">G276-D276</f>
        <v>0</v>
      </c>
      <c r="K276" s="105">
        <f t="shared" ref="K276" si="98">H276-E276</f>
        <v>0</v>
      </c>
      <c r="L276" s="124"/>
      <c r="M276" s="106"/>
      <c r="N276" s="106">
        <f t="shared" si="95"/>
        <v>0</v>
      </c>
      <c r="O276" s="107">
        <f t="shared" si="95"/>
        <v>0</v>
      </c>
      <c r="P276" s="103">
        <f t="shared" ref="P276" si="99">SUM(N276:O276)</f>
        <v>0</v>
      </c>
      <c r="Q276" s="103"/>
      <c r="R276" s="108">
        <f t="shared" si="90"/>
        <v>0</v>
      </c>
      <c r="S276" s="107" t="str">
        <f t="shared" ref="S276" si="100">B276</f>
        <v>№ 248 с 17.09.22</v>
      </c>
      <c r="T276" s="109"/>
    </row>
    <row r="277" spans="1:20" x14ac:dyDescent="0.25">
      <c r="A277" s="113"/>
      <c r="B277" s="8" t="s">
        <v>288</v>
      </c>
      <c r="C277" s="27">
        <v>10111.57</v>
      </c>
      <c r="D277" s="27">
        <v>6600.82</v>
      </c>
      <c r="E277" s="27">
        <v>16712.419999999998</v>
      </c>
      <c r="F277" s="27">
        <v>10256.65</v>
      </c>
      <c r="G277" s="27">
        <v>6642.84</v>
      </c>
      <c r="H277" s="27">
        <v>16899.52</v>
      </c>
      <c r="I277" s="26">
        <f t="shared" si="88"/>
        <v>145.07999999999993</v>
      </c>
      <c r="J277" s="26">
        <f t="shared" si="88"/>
        <v>42.020000000000437</v>
      </c>
      <c r="K277" s="26">
        <f t="shared" si="88"/>
        <v>187.10000000000218</v>
      </c>
      <c r="L277" s="123">
        <v>-4346.2431999999935</v>
      </c>
      <c r="M277" s="28"/>
      <c r="N277" s="30">
        <f t="shared" si="95"/>
        <v>1030.0679999999995</v>
      </c>
      <c r="O277" s="4">
        <f t="shared" si="95"/>
        <v>118.49640000000123</v>
      </c>
      <c r="P277" s="8">
        <f t="shared" si="89"/>
        <v>1148.5644000000007</v>
      </c>
      <c r="Q277" s="8"/>
      <c r="R277" s="39">
        <f t="shared" si="90"/>
        <v>-5494.8075999999946</v>
      </c>
      <c r="S277" s="4" t="str">
        <f>B277</f>
        <v xml:space="preserve">№249 </v>
      </c>
    </row>
    <row r="278" spans="1:20" x14ac:dyDescent="0.25">
      <c r="B278" s="34" t="s">
        <v>289</v>
      </c>
      <c r="C278" s="27">
        <v>67959.64</v>
      </c>
      <c r="D278" s="27">
        <v>28568.19</v>
      </c>
      <c r="E278" s="27">
        <v>96527.84</v>
      </c>
      <c r="F278" s="27">
        <v>67959.64</v>
      </c>
      <c r="G278" s="27">
        <v>28568.19</v>
      </c>
      <c r="H278" s="27">
        <v>96527.84</v>
      </c>
      <c r="I278" s="28">
        <f t="shared" si="88"/>
        <v>0</v>
      </c>
      <c r="J278" s="28">
        <f t="shared" si="88"/>
        <v>0</v>
      </c>
      <c r="K278" s="28">
        <f t="shared" si="88"/>
        <v>0</v>
      </c>
      <c r="L278" s="123">
        <v>4494.2029999999904</v>
      </c>
      <c r="M278" s="28"/>
      <c r="N278" s="35">
        <f>(I278)*N$6</f>
        <v>0</v>
      </c>
      <c r="O278" s="36">
        <f>(J278)*O$6</f>
        <v>0</v>
      </c>
      <c r="P278" s="37">
        <f>SUM(N278:O278)</f>
        <v>0</v>
      </c>
      <c r="Q278" s="37"/>
      <c r="R278" s="42">
        <f t="shared" si="90"/>
        <v>4494.2029999999904</v>
      </c>
      <c r="S278" s="29" t="str">
        <f>B278</f>
        <v>№Охрана 3</v>
      </c>
    </row>
    <row r="279" spans="1:20" x14ac:dyDescent="0.25">
      <c r="B279" s="33"/>
      <c r="C279" s="30">
        <f>SUM(C10:C278)</f>
        <v>1501956.0450000004</v>
      </c>
      <c r="D279" s="30">
        <f t="shared" ref="D279:E279" si="101">SUM(D10:D278)</f>
        <v>828519.12899999972</v>
      </c>
      <c r="E279" s="30">
        <f t="shared" si="101"/>
        <v>2330483.0639999988</v>
      </c>
      <c r="F279" s="8"/>
      <c r="G279" s="8"/>
      <c r="H279" s="8"/>
      <c r="I279" s="30"/>
      <c r="J279" s="30"/>
      <c r="K279" s="30"/>
      <c r="L279" s="123">
        <v>-272754.86974294751</v>
      </c>
      <c r="M279" s="30"/>
      <c r="N279" s="26"/>
      <c r="O279" s="26"/>
      <c r="P279" s="8"/>
      <c r="Q279" s="8"/>
      <c r="R279" s="39">
        <f>SUM(R10:R278)</f>
        <v>-392386.37866294762</v>
      </c>
    </row>
    <row r="280" spans="1:20" x14ac:dyDescent="0.25">
      <c r="B280" s="33"/>
      <c r="C280" s="30"/>
      <c r="D280" s="30"/>
      <c r="E280" s="30"/>
      <c r="I280" s="30"/>
      <c r="J280" s="30"/>
      <c r="K280" s="30"/>
      <c r="L280" s="30"/>
      <c r="M280" s="30"/>
      <c r="N280" s="26"/>
      <c r="O280" s="26"/>
      <c r="P280" s="8"/>
      <c r="Q280" s="8"/>
    </row>
    <row r="281" spans="1:20" x14ac:dyDescent="0.25">
      <c r="B281" s="44"/>
      <c r="C281" s="44"/>
      <c r="D281" s="30"/>
      <c r="E281" s="30"/>
      <c r="H281" s="100"/>
      <c r="I281" s="30"/>
      <c r="J281" s="30"/>
      <c r="K281" s="30"/>
      <c r="L281" s="30"/>
      <c r="M281" s="30"/>
      <c r="N281" s="26"/>
      <c r="O281" s="26"/>
      <c r="P281" s="8"/>
      <c r="Q281" s="8"/>
    </row>
    <row r="282" spans="1:20" x14ac:dyDescent="0.25">
      <c r="B282" s="44"/>
      <c r="C282" s="44"/>
      <c r="D282" s="30"/>
      <c r="E282" s="30"/>
      <c r="F282" s="27"/>
      <c r="G282" s="27"/>
      <c r="H282" s="27"/>
      <c r="I282" s="30"/>
      <c r="J282" s="30"/>
      <c r="K282" s="30"/>
      <c r="L282" s="30"/>
      <c r="M282" s="30"/>
      <c r="N282" s="26"/>
      <c r="O282" s="26"/>
      <c r="P282" s="8"/>
      <c r="Q282" s="8"/>
    </row>
    <row r="283" spans="1:20" x14ac:dyDescent="0.25">
      <c r="B283" s="33"/>
      <c r="C283" s="30"/>
      <c r="D283" s="30"/>
      <c r="E283" s="30"/>
      <c r="I283" s="30"/>
      <c r="J283" s="30"/>
      <c r="K283" s="30"/>
      <c r="L283" s="30"/>
      <c r="M283" s="30"/>
      <c r="N283" s="26"/>
      <c r="O283" s="26"/>
      <c r="P283" s="8"/>
      <c r="Q283" s="8"/>
    </row>
    <row r="284" spans="1:20" x14ac:dyDescent="0.25">
      <c r="B284" s="33"/>
      <c r="C284" s="30"/>
      <c r="D284" s="30"/>
      <c r="E284" s="30"/>
      <c r="F284" s="27"/>
      <c r="G284" s="27"/>
      <c r="H284" s="27"/>
      <c r="I284" s="30"/>
      <c r="J284" s="30"/>
      <c r="K284" s="30"/>
      <c r="L284" s="30"/>
      <c r="M284" s="30"/>
      <c r="N284" s="26"/>
      <c r="O284" s="26"/>
      <c r="P284" s="8"/>
      <c r="Q284" s="8"/>
    </row>
    <row r="285" spans="1:20" x14ac:dyDescent="0.25">
      <c r="B285" s="33"/>
      <c r="C285" s="30"/>
      <c r="D285" s="30"/>
      <c r="E285" s="30"/>
      <c r="F285" s="27"/>
      <c r="G285" s="27"/>
      <c r="H285" s="27"/>
      <c r="I285" s="30"/>
      <c r="J285" s="30"/>
      <c r="K285" s="30"/>
      <c r="L285" s="30"/>
      <c r="M285" s="30"/>
      <c r="N285" s="26"/>
      <c r="O285" s="26"/>
      <c r="P285" s="8"/>
      <c r="Q285" s="8"/>
    </row>
    <row r="286" spans="1:20" x14ac:dyDescent="0.25">
      <c r="B286" s="33"/>
      <c r="C286" s="30"/>
      <c r="D286" s="30"/>
      <c r="E286" s="30"/>
      <c r="F286" s="27"/>
      <c r="G286" s="27"/>
      <c r="H286" s="27"/>
      <c r="I286" s="30"/>
      <c r="J286" s="30"/>
      <c r="K286" s="30"/>
      <c r="L286" s="30"/>
      <c r="M286" s="30"/>
      <c r="N286" s="26"/>
      <c r="O286" s="26"/>
      <c r="P286" s="8"/>
      <c r="Q286" s="8"/>
    </row>
    <row r="287" spans="1:20" ht="18.75" thickBot="1" x14ac:dyDescent="0.3">
      <c r="B287" s="33"/>
      <c r="C287" s="30"/>
      <c r="D287" s="30"/>
      <c r="E287" s="30"/>
      <c r="F287" s="27"/>
      <c r="G287" s="27"/>
      <c r="H287" s="27"/>
      <c r="I287" s="30"/>
      <c r="J287" s="30"/>
      <c r="K287" s="30"/>
      <c r="L287" s="30"/>
      <c r="M287" s="30"/>
      <c r="N287" s="26"/>
      <c r="O287" s="26"/>
      <c r="P287" s="8"/>
      <c r="Q287" s="8"/>
    </row>
    <row r="288" spans="1:20" ht="18.75" thickBot="1" x14ac:dyDescent="0.3">
      <c r="B288" s="33"/>
      <c r="C288" s="30"/>
      <c r="D288" s="30"/>
      <c r="E288" s="30"/>
      <c r="F288" s="27"/>
      <c r="G288" s="27"/>
      <c r="H288" s="32"/>
      <c r="I288" s="30"/>
      <c r="J288" s="30"/>
      <c r="K288" s="30"/>
      <c r="L288" s="30"/>
      <c r="M288" s="30"/>
      <c r="N288" s="26"/>
      <c r="O288" s="26"/>
      <c r="P288" s="8"/>
      <c r="Q288" s="8"/>
    </row>
    <row r="289" spans="2:17" ht="18.75" thickBot="1" x14ac:dyDescent="0.3">
      <c r="B289" s="33"/>
      <c r="C289" s="30"/>
      <c r="D289" s="30"/>
      <c r="E289" s="30"/>
      <c r="F289" s="27"/>
      <c r="G289" s="27"/>
      <c r="H289" s="27"/>
      <c r="I289" s="30"/>
      <c r="J289" s="30"/>
      <c r="K289" s="30"/>
      <c r="L289" s="30"/>
      <c r="M289" s="30"/>
      <c r="N289" s="26"/>
      <c r="O289" s="26"/>
      <c r="P289" s="8"/>
      <c r="Q289" s="8"/>
    </row>
    <row r="290" spans="2:17" ht="18.75" thickBot="1" x14ac:dyDescent="0.3">
      <c r="C290" s="38"/>
      <c r="F290" s="27"/>
      <c r="G290" s="27"/>
      <c r="H290" s="32"/>
      <c r="I290" s="38"/>
      <c r="O290" s="26"/>
      <c r="P290" s="26"/>
      <c r="Q290" s="26"/>
    </row>
    <row r="291" spans="2:17" x14ac:dyDescent="0.25">
      <c r="C291" s="38"/>
      <c r="I291" s="38"/>
      <c r="O291" s="26"/>
      <c r="P291" s="26"/>
      <c r="Q291" s="26"/>
    </row>
    <row r="292" spans="2:17" x14ac:dyDescent="0.25">
      <c r="C292" s="38"/>
      <c r="F292" s="38"/>
      <c r="I292" s="38"/>
      <c r="O292" s="26"/>
      <c r="P292" s="26"/>
      <c r="Q292" s="26"/>
    </row>
    <row r="293" spans="2:17" x14ac:dyDescent="0.25">
      <c r="C293" s="38"/>
      <c r="F293" s="38"/>
      <c r="I293" s="38"/>
      <c r="O293" s="26"/>
      <c r="P293" s="26"/>
      <c r="Q293" s="26"/>
    </row>
    <row r="294" spans="2:17" x14ac:dyDescent="0.25">
      <c r="C294" s="38"/>
      <c r="F294" s="38"/>
      <c r="I294" s="38"/>
      <c r="O294" s="26"/>
      <c r="P294" s="26"/>
      <c r="Q294" s="26"/>
    </row>
    <row r="295" spans="2:17" x14ac:dyDescent="0.25">
      <c r="C295" s="38"/>
      <c r="F295" s="38"/>
      <c r="I295" s="38"/>
      <c r="O295" s="26"/>
      <c r="P295" s="26"/>
      <c r="Q295" s="26"/>
    </row>
    <row r="296" spans="2:17" x14ac:dyDescent="0.25">
      <c r="C296" s="38"/>
      <c r="F296" s="38"/>
      <c r="I296" s="38"/>
      <c r="O296" s="26"/>
      <c r="P296" s="26"/>
      <c r="Q296" s="26"/>
    </row>
    <row r="297" spans="2:17" x14ac:dyDescent="0.25">
      <c r="C297" s="38"/>
      <c r="F297" s="38"/>
      <c r="I297" s="38"/>
      <c r="O297" s="26"/>
      <c r="P297" s="26"/>
      <c r="Q297" s="26"/>
    </row>
    <row r="298" spans="2:17" x14ac:dyDescent="0.25">
      <c r="O298" s="26"/>
      <c r="P298" s="26"/>
      <c r="Q298" s="26"/>
    </row>
    <row r="299" spans="2:17" x14ac:dyDescent="0.25">
      <c r="O299" s="26"/>
      <c r="P299" s="26"/>
      <c r="Q299" s="26"/>
    </row>
    <row r="300" spans="2:17" x14ac:dyDescent="0.25">
      <c r="O300" s="26"/>
      <c r="P300" s="26"/>
      <c r="Q300" s="26"/>
    </row>
    <row r="301" spans="2:17" x14ac:dyDescent="0.25">
      <c r="O301" s="26"/>
      <c r="P301" s="26"/>
      <c r="Q301" s="26"/>
    </row>
    <row r="302" spans="2:17" x14ac:dyDescent="0.25">
      <c r="O302" s="26"/>
      <c r="P302" s="26"/>
      <c r="Q302" s="26"/>
    </row>
    <row r="303" spans="2:17" x14ac:dyDescent="0.25">
      <c r="O303" s="26"/>
      <c r="P303" s="26"/>
      <c r="Q303" s="26"/>
    </row>
    <row r="304" spans="2:17" x14ac:dyDescent="0.25">
      <c r="O304" s="26"/>
      <c r="P304" s="26"/>
      <c r="Q304" s="26"/>
    </row>
    <row r="305" spans="15:17" x14ac:dyDescent="0.25">
      <c r="O305" s="26"/>
      <c r="P305" s="26"/>
      <c r="Q305" s="26"/>
    </row>
    <row r="306" spans="15:17" x14ac:dyDescent="0.25">
      <c r="O306" s="26"/>
      <c r="P306" s="26"/>
      <c r="Q306" s="26"/>
    </row>
    <row r="307" spans="15:17" x14ac:dyDescent="0.25">
      <c r="O307" s="26"/>
      <c r="P307" s="26"/>
      <c r="Q307" s="26"/>
    </row>
    <row r="308" spans="15:17" x14ac:dyDescent="0.25">
      <c r="O308" s="26"/>
      <c r="P308" s="26"/>
      <c r="Q308" s="26"/>
    </row>
    <row r="309" spans="15:17" x14ac:dyDescent="0.25">
      <c r="O309" s="26"/>
      <c r="P309" s="26"/>
      <c r="Q309" s="26"/>
    </row>
    <row r="310" spans="15:17" x14ac:dyDescent="0.25">
      <c r="O310" s="26"/>
      <c r="P310" s="26"/>
      <c r="Q310" s="26"/>
    </row>
    <row r="311" spans="15:17" x14ac:dyDescent="0.25">
      <c r="O311" s="26"/>
      <c r="P311" s="26"/>
      <c r="Q311" s="26"/>
    </row>
    <row r="312" spans="15:17" x14ac:dyDescent="0.25">
      <c r="O312" s="26"/>
      <c r="P312" s="26"/>
      <c r="Q312" s="26"/>
    </row>
    <row r="313" spans="15:17" x14ac:dyDescent="0.25">
      <c r="O313" s="26"/>
      <c r="P313" s="26"/>
      <c r="Q313" s="26"/>
    </row>
    <row r="314" spans="15:17" x14ac:dyDescent="0.25">
      <c r="O314" s="26"/>
      <c r="P314" s="26"/>
      <c r="Q314" s="26"/>
    </row>
    <row r="315" spans="15:17" x14ac:dyDescent="0.25">
      <c r="O315" s="26"/>
      <c r="P315" s="26"/>
      <c r="Q315" s="26"/>
    </row>
    <row r="316" spans="15:17" x14ac:dyDescent="0.25">
      <c r="O316" s="26"/>
      <c r="P316" s="26"/>
      <c r="Q316" s="26"/>
    </row>
    <row r="317" spans="15:17" x14ac:dyDescent="0.25">
      <c r="O317" s="26"/>
      <c r="P317" s="26"/>
      <c r="Q317" s="26"/>
    </row>
    <row r="318" spans="15:17" x14ac:dyDescent="0.25">
      <c r="O318" s="26"/>
      <c r="P318" s="26"/>
      <c r="Q318" s="26"/>
    </row>
    <row r="319" spans="15:17" x14ac:dyDescent="0.25">
      <c r="O319" s="26"/>
      <c r="P319" s="26"/>
      <c r="Q319" s="26"/>
    </row>
    <row r="320" spans="15:17" x14ac:dyDescent="0.25">
      <c r="O320" s="26"/>
      <c r="P320" s="26"/>
      <c r="Q320" s="26"/>
    </row>
    <row r="321" spans="15:17" x14ac:dyDescent="0.25">
      <c r="O321" s="26"/>
      <c r="P321" s="26"/>
      <c r="Q321" s="26"/>
    </row>
    <row r="322" spans="15:17" x14ac:dyDescent="0.25">
      <c r="O322" s="26"/>
      <c r="P322" s="26"/>
      <c r="Q322" s="26"/>
    </row>
    <row r="323" spans="15:17" x14ac:dyDescent="0.25">
      <c r="O323" s="26"/>
      <c r="P323" s="26"/>
      <c r="Q323" s="26"/>
    </row>
    <row r="324" spans="15:17" x14ac:dyDescent="0.25">
      <c r="O324" s="26"/>
      <c r="P324" s="26"/>
      <c r="Q324" s="26"/>
    </row>
    <row r="325" spans="15:17" x14ac:dyDescent="0.25">
      <c r="O325" s="26"/>
      <c r="P325" s="26"/>
      <c r="Q325" s="26"/>
    </row>
    <row r="326" spans="15:17" x14ac:dyDescent="0.25">
      <c r="O326" s="26"/>
      <c r="P326" s="26"/>
      <c r="Q326" s="26"/>
    </row>
    <row r="327" spans="15:17" x14ac:dyDescent="0.25">
      <c r="O327" s="26"/>
      <c r="P327" s="26"/>
      <c r="Q327" s="26"/>
    </row>
    <row r="328" spans="15:17" x14ac:dyDescent="0.25">
      <c r="O328" s="26"/>
      <c r="P328" s="26"/>
      <c r="Q328" s="26"/>
    </row>
    <row r="329" spans="15:17" x14ac:dyDescent="0.25">
      <c r="O329" s="26"/>
      <c r="P329" s="26"/>
      <c r="Q329" s="26"/>
    </row>
    <row r="330" spans="15:17" x14ac:dyDescent="0.25">
      <c r="O330" s="26"/>
      <c r="P330" s="26"/>
      <c r="Q330" s="26"/>
    </row>
    <row r="331" spans="15:17" x14ac:dyDescent="0.25">
      <c r="O331" s="26"/>
      <c r="P331" s="26"/>
      <c r="Q331" s="26"/>
    </row>
    <row r="332" spans="15:17" x14ac:dyDescent="0.25">
      <c r="O332" s="26"/>
      <c r="P332" s="26"/>
      <c r="Q332" s="26"/>
    </row>
    <row r="333" spans="15:17" x14ac:dyDescent="0.25">
      <c r="O333" s="26"/>
      <c r="P333" s="26"/>
      <c r="Q333" s="26"/>
    </row>
    <row r="334" spans="15:17" x14ac:dyDescent="0.25">
      <c r="O334" s="26"/>
      <c r="P334" s="26"/>
      <c r="Q334" s="26"/>
    </row>
    <row r="335" spans="15:17" x14ac:dyDescent="0.25">
      <c r="O335" s="26"/>
      <c r="P335" s="26"/>
      <c r="Q335" s="26"/>
    </row>
    <row r="336" spans="15:17" x14ac:dyDescent="0.25">
      <c r="O336" s="26"/>
      <c r="P336" s="26"/>
      <c r="Q336" s="26"/>
    </row>
    <row r="337" spans="15:17" x14ac:dyDescent="0.25">
      <c r="O337" s="26"/>
      <c r="P337" s="26"/>
      <c r="Q337" s="26"/>
    </row>
    <row r="338" spans="15:17" x14ac:dyDescent="0.25">
      <c r="O338" s="26"/>
      <c r="P338" s="26"/>
      <c r="Q338" s="26"/>
    </row>
  </sheetData>
  <autoFilter ref="A7:AD278">
    <filterColumn colId="2" showButton="0"/>
    <filterColumn colId="3" showButton="0"/>
    <filterColumn colId="5" showButton="0"/>
    <filterColumn colId="6" showButton="0"/>
    <filterColumn colId="8" showButton="0"/>
    <filterColumn colId="9" showButton="0"/>
    <filterColumn colId="13" showButton="0"/>
    <filterColumn colId="14" showButton="0"/>
  </autoFilter>
  <mergeCells count="12">
    <mergeCell ref="I8:K8"/>
    <mergeCell ref="N8:P8"/>
    <mergeCell ref="U3:AD3"/>
    <mergeCell ref="U4:AD4"/>
    <mergeCell ref="C7:E7"/>
    <mergeCell ref="F7:H7"/>
    <mergeCell ref="I7:K7"/>
    <mergeCell ref="L7:L8"/>
    <mergeCell ref="N7:P7"/>
    <mergeCell ref="R7:R8"/>
    <mergeCell ref="C8:E8"/>
    <mergeCell ref="F8:H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71"/>
  <sheetViews>
    <sheetView topLeftCell="A55" workbookViewId="0">
      <selection activeCell="F82" sqref="F82"/>
    </sheetView>
  </sheetViews>
  <sheetFormatPr defaultRowHeight="15.75" x14ac:dyDescent="0.25"/>
  <cols>
    <col min="2" max="2" width="13.625" customWidth="1"/>
    <col min="3" max="3" width="16.125" customWidth="1"/>
  </cols>
  <sheetData>
    <row r="2" spans="1:3" x14ac:dyDescent="0.25">
      <c r="B2" t="s">
        <v>375</v>
      </c>
      <c r="C2" t="s">
        <v>376</v>
      </c>
    </row>
    <row r="3" spans="1:3" x14ac:dyDescent="0.25">
      <c r="A3">
        <v>1</v>
      </c>
      <c r="B3" t="s">
        <v>307</v>
      </c>
      <c r="C3" t="s">
        <v>202</v>
      </c>
    </row>
    <row r="4" spans="1:3" x14ac:dyDescent="0.25">
      <c r="A4">
        <f>A3+1</f>
        <v>2</v>
      </c>
      <c r="B4" t="s">
        <v>308</v>
      </c>
      <c r="C4" t="s">
        <v>75</v>
      </c>
    </row>
    <row r="5" spans="1:3" x14ac:dyDescent="0.25">
      <c r="A5">
        <f t="shared" ref="A5:A68" si="0">A4+1</f>
        <v>3</v>
      </c>
      <c r="B5" t="s">
        <v>309</v>
      </c>
      <c r="C5" t="s">
        <v>59</v>
      </c>
    </row>
    <row r="6" spans="1:3" x14ac:dyDescent="0.25">
      <c r="A6">
        <f t="shared" si="0"/>
        <v>4</v>
      </c>
      <c r="B6" t="s">
        <v>310</v>
      </c>
      <c r="C6" t="s">
        <v>237</v>
      </c>
    </row>
    <row r="7" spans="1:3" x14ac:dyDescent="0.25">
      <c r="A7">
        <f t="shared" si="0"/>
        <v>5</v>
      </c>
      <c r="B7" t="s">
        <v>311</v>
      </c>
      <c r="C7" t="s">
        <v>29</v>
      </c>
    </row>
    <row r="8" spans="1:3" x14ac:dyDescent="0.25">
      <c r="A8">
        <f t="shared" si="0"/>
        <v>6</v>
      </c>
      <c r="B8" t="s">
        <v>312</v>
      </c>
      <c r="C8" t="s">
        <v>211</v>
      </c>
    </row>
    <row r="9" spans="1:3" x14ac:dyDescent="0.25">
      <c r="A9">
        <f t="shared" si="0"/>
        <v>7</v>
      </c>
      <c r="B9" t="s">
        <v>313</v>
      </c>
      <c r="C9" t="s">
        <v>62</v>
      </c>
    </row>
    <row r="10" spans="1:3" x14ac:dyDescent="0.25">
      <c r="A10">
        <f t="shared" si="0"/>
        <v>8</v>
      </c>
      <c r="B10" t="s">
        <v>315</v>
      </c>
      <c r="C10" t="s">
        <v>158</v>
      </c>
    </row>
    <row r="11" spans="1:3" x14ac:dyDescent="0.25">
      <c r="A11">
        <f t="shared" si="0"/>
        <v>9</v>
      </c>
      <c r="B11" t="s">
        <v>318</v>
      </c>
      <c r="C11" t="s">
        <v>163</v>
      </c>
    </row>
    <row r="12" spans="1:3" x14ac:dyDescent="0.25">
      <c r="A12">
        <f t="shared" si="0"/>
        <v>10</v>
      </c>
      <c r="B12" t="s">
        <v>321</v>
      </c>
      <c r="C12" t="s">
        <v>252</v>
      </c>
    </row>
    <row r="13" spans="1:3" x14ac:dyDescent="0.25">
      <c r="A13">
        <f t="shared" si="0"/>
        <v>11</v>
      </c>
      <c r="B13" t="s">
        <v>317</v>
      </c>
      <c r="C13" t="s">
        <v>279</v>
      </c>
    </row>
    <row r="14" spans="1:3" x14ac:dyDescent="0.25">
      <c r="A14">
        <f t="shared" si="0"/>
        <v>12</v>
      </c>
      <c r="B14" t="s">
        <v>320</v>
      </c>
      <c r="C14" t="s">
        <v>216</v>
      </c>
    </row>
    <row r="15" spans="1:3" x14ac:dyDescent="0.25">
      <c r="A15">
        <f t="shared" si="0"/>
        <v>13</v>
      </c>
      <c r="B15" t="s">
        <v>324</v>
      </c>
      <c r="C15" t="s">
        <v>231</v>
      </c>
    </row>
    <row r="16" spans="1:3" x14ac:dyDescent="0.25">
      <c r="A16">
        <f t="shared" si="0"/>
        <v>14</v>
      </c>
      <c r="B16" t="s">
        <v>387</v>
      </c>
      <c r="C16" t="s">
        <v>280</v>
      </c>
    </row>
    <row r="17" spans="1:3" x14ac:dyDescent="0.25">
      <c r="A17">
        <f t="shared" si="0"/>
        <v>15</v>
      </c>
      <c r="B17" t="s">
        <v>319</v>
      </c>
      <c r="C17" t="s">
        <v>150</v>
      </c>
    </row>
    <row r="18" spans="1:3" x14ac:dyDescent="0.25">
      <c r="A18">
        <f t="shared" si="0"/>
        <v>16</v>
      </c>
      <c r="B18" t="s">
        <v>316</v>
      </c>
      <c r="C18" t="s">
        <v>89</v>
      </c>
    </row>
    <row r="19" spans="1:3" x14ac:dyDescent="0.25">
      <c r="A19">
        <f t="shared" si="0"/>
        <v>17</v>
      </c>
      <c r="B19" t="s">
        <v>322</v>
      </c>
      <c r="C19" t="s">
        <v>263</v>
      </c>
    </row>
    <row r="20" spans="1:3" x14ac:dyDescent="0.25">
      <c r="A20">
        <f t="shared" si="0"/>
        <v>18</v>
      </c>
      <c r="B20" t="s">
        <v>314</v>
      </c>
      <c r="C20" t="s">
        <v>86</v>
      </c>
    </row>
    <row r="21" spans="1:3" x14ac:dyDescent="0.25">
      <c r="A21">
        <f t="shared" si="0"/>
        <v>19</v>
      </c>
      <c r="B21" t="s">
        <v>323</v>
      </c>
      <c r="C21" t="s">
        <v>28</v>
      </c>
    </row>
    <row r="22" spans="1:3" x14ac:dyDescent="0.25">
      <c r="A22">
        <f t="shared" si="0"/>
        <v>20</v>
      </c>
      <c r="B22" t="s">
        <v>325</v>
      </c>
      <c r="C22" t="s">
        <v>51</v>
      </c>
    </row>
    <row r="23" spans="1:3" x14ac:dyDescent="0.25">
      <c r="A23">
        <f t="shared" si="0"/>
        <v>21</v>
      </c>
      <c r="B23" t="s">
        <v>326</v>
      </c>
      <c r="C23" t="s">
        <v>60</v>
      </c>
    </row>
    <row r="24" spans="1:3" x14ac:dyDescent="0.25">
      <c r="A24">
        <f t="shared" si="0"/>
        <v>22</v>
      </c>
      <c r="B24" t="s">
        <v>327</v>
      </c>
      <c r="C24" t="s">
        <v>218</v>
      </c>
    </row>
    <row r="25" spans="1:3" x14ac:dyDescent="0.25">
      <c r="A25">
        <f t="shared" si="0"/>
        <v>23</v>
      </c>
      <c r="B25" t="s">
        <v>328</v>
      </c>
      <c r="C25" t="s">
        <v>259</v>
      </c>
    </row>
    <row r="26" spans="1:3" x14ac:dyDescent="0.25">
      <c r="A26">
        <f t="shared" si="0"/>
        <v>24</v>
      </c>
      <c r="B26" t="s">
        <v>329</v>
      </c>
      <c r="C26" t="s">
        <v>253</v>
      </c>
    </row>
    <row r="27" spans="1:3" x14ac:dyDescent="0.25">
      <c r="A27">
        <f t="shared" si="0"/>
        <v>25</v>
      </c>
      <c r="B27" t="s">
        <v>330</v>
      </c>
      <c r="C27" t="s">
        <v>260</v>
      </c>
    </row>
    <row r="28" spans="1:3" x14ac:dyDescent="0.25">
      <c r="A28">
        <f t="shared" si="0"/>
        <v>26</v>
      </c>
      <c r="B28" t="s">
        <v>331</v>
      </c>
      <c r="C28" t="s">
        <v>167</v>
      </c>
    </row>
    <row r="29" spans="1:3" x14ac:dyDescent="0.25">
      <c r="A29">
        <f t="shared" si="0"/>
        <v>27</v>
      </c>
      <c r="B29" t="s">
        <v>332</v>
      </c>
      <c r="C29" t="s">
        <v>165</v>
      </c>
    </row>
    <row r="30" spans="1:3" x14ac:dyDescent="0.25">
      <c r="A30">
        <f t="shared" si="0"/>
        <v>28</v>
      </c>
      <c r="B30" t="s">
        <v>333</v>
      </c>
      <c r="C30" t="s">
        <v>257</v>
      </c>
    </row>
    <row r="31" spans="1:3" x14ac:dyDescent="0.25">
      <c r="A31">
        <f t="shared" si="0"/>
        <v>29</v>
      </c>
      <c r="B31" t="s">
        <v>334</v>
      </c>
      <c r="C31" t="s">
        <v>56</v>
      </c>
    </row>
    <row r="32" spans="1:3" x14ac:dyDescent="0.25">
      <c r="A32">
        <f t="shared" si="0"/>
        <v>30</v>
      </c>
      <c r="B32" t="s">
        <v>335</v>
      </c>
      <c r="C32" t="s">
        <v>277</v>
      </c>
    </row>
    <row r="33" spans="1:3" x14ac:dyDescent="0.25">
      <c r="A33">
        <f t="shared" si="0"/>
        <v>31</v>
      </c>
      <c r="B33" t="s">
        <v>336</v>
      </c>
      <c r="C33" t="s">
        <v>215</v>
      </c>
    </row>
    <row r="34" spans="1:3" x14ac:dyDescent="0.25">
      <c r="A34">
        <f t="shared" si="0"/>
        <v>32</v>
      </c>
      <c r="B34" t="s">
        <v>337</v>
      </c>
      <c r="C34" t="s">
        <v>268</v>
      </c>
    </row>
    <row r="35" spans="1:3" x14ac:dyDescent="0.25">
      <c r="A35">
        <f t="shared" si="0"/>
        <v>33</v>
      </c>
      <c r="B35" t="s">
        <v>338</v>
      </c>
      <c r="C35" t="s">
        <v>217</v>
      </c>
    </row>
    <row r="36" spans="1:3" x14ac:dyDescent="0.25">
      <c r="A36">
        <f t="shared" si="0"/>
        <v>34</v>
      </c>
      <c r="B36" t="s">
        <v>339</v>
      </c>
      <c r="C36" t="s">
        <v>246</v>
      </c>
    </row>
    <row r="37" spans="1:3" x14ac:dyDescent="0.25">
      <c r="A37">
        <f t="shared" si="0"/>
        <v>35</v>
      </c>
      <c r="B37" t="s">
        <v>340</v>
      </c>
      <c r="C37" t="s">
        <v>278</v>
      </c>
    </row>
    <row r="38" spans="1:3" x14ac:dyDescent="0.25">
      <c r="A38">
        <f t="shared" si="0"/>
        <v>36</v>
      </c>
      <c r="B38" t="s">
        <v>341</v>
      </c>
      <c r="C38" t="s">
        <v>276</v>
      </c>
    </row>
    <row r="39" spans="1:3" x14ac:dyDescent="0.25">
      <c r="A39">
        <f t="shared" si="0"/>
        <v>37</v>
      </c>
      <c r="B39" t="s">
        <v>342</v>
      </c>
      <c r="C39" t="s">
        <v>97</v>
      </c>
    </row>
    <row r="40" spans="1:3" x14ac:dyDescent="0.25">
      <c r="A40">
        <f t="shared" si="0"/>
        <v>38</v>
      </c>
      <c r="B40" t="s">
        <v>343</v>
      </c>
      <c r="C40" t="s">
        <v>214</v>
      </c>
    </row>
    <row r="41" spans="1:3" x14ac:dyDescent="0.25">
      <c r="A41">
        <f t="shared" si="0"/>
        <v>39</v>
      </c>
      <c r="B41" t="s">
        <v>344</v>
      </c>
      <c r="C41" t="s">
        <v>91</v>
      </c>
    </row>
    <row r="42" spans="1:3" x14ac:dyDescent="0.25">
      <c r="A42">
        <f t="shared" si="0"/>
        <v>40</v>
      </c>
      <c r="B42" t="s">
        <v>345</v>
      </c>
      <c r="C42" t="s">
        <v>104</v>
      </c>
    </row>
    <row r="43" spans="1:3" x14ac:dyDescent="0.25">
      <c r="A43">
        <f t="shared" si="0"/>
        <v>41</v>
      </c>
      <c r="B43" t="s">
        <v>346</v>
      </c>
      <c r="C43" t="s">
        <v>95</v>
      </c>
    </row>
    <row r="44" spans="1:3" x14ac:dyDescent="0.25">
      <c r="A44">
        <f t="shared" si="0"/>
        <v>42</v>
      </c>
      <c r="B44" t="s">
        <v>347</v>
      </c>
      <c r="C44" t="s">
        <v>72</v>
      </c>
    </row>
    <row r="45" spans="1:3" x14ac:dyDescent="0.25">
      <c r="A45">
        <f t="shared" si="0"/>
        <v>43</v>
      </c>
      <c r="B45" t="s">
        <v>348</v>
      </c>
      <c r="C45" t="s">
        <v>65</v>
      </c>
    </row>
    <row r="46" spans="1:3" x14ac:dyDescent="0.25">
      <c r="A46">
        <f t="shared" si="0"/>
        <v>44</v>
      </c>
      <c r="B46" t="s">
        <v>349</v>
      </c>
      <c r="C46" t="s">
        <v>43</v>
      </c>
    </row>
    <row r="47" spans="1:3" x14ac:dyDescent="0.25">
      <c r="A47">
        <f t="shared" si="0"/>
        <v>45</v>
      </c>
      <c r="B47" t="s">
        <v>350</v>
      </c>
      <c r="C47" t="s">
        <v>255</v>
      </c>
    </row>
    <row r="48" spans="1:3" x14ac:dyDescent="0.25">
      <c r="A48">
        <f t="shared" si="0"/>
        <v>46</v>
      </c>
      <c r="B48" t="s">
        <v>351</v>
      </c>
      <c r="C48" t="s">
        <v>102</v>
      </c>
    </row>
    <row r="49" spans="1:3" x14ac:dyDescent="0.25">
      <c r="A49">
        <f t="shared" si="0"/>
        <v>47</v>
      </c>
      <c r="B49" t="s">
        <v>352</v>
      </c>
      <c r="C49" t="s">
        <v>190</v>
      </c>
    </row>
    <row r="50" spans="1:3" x14ac:dyDescent="0.25">
      <c r="A50">
        <f t="shared" si="0"/>
        <v>48</v>
      </c>
      <c r="B50" t="s">
        <v>353</v>
      </c>
      <c r="C50" t="s">
        <v>267</v>
      </c>
    </row>
    <row r="51" spans="1:3" x14ac:dyDescent="0.25">
      <c r="A51">
        <f t="shared" si="0"/>
        <v>49</v>
      </c>
      <c r="B51" t="s">
        <v>354</v>
      </c>
      <c r="C51" t="s">
        <v>206</v>
      </c>
    </row>
    <row r="52" spans="1:3" x14ac:dyDescent="0.25">
      <c r="A52">
        <f t="shared" si="0"/>
        <v>50</v>
      </c>
      <c r="B52" t="s">
        <v>355</v>
      </c>
      <c r="C52" t="s">
        <v>285</v>
      </c>
    </row>
    <row r="53" spans="1:3" x14ac:dyDescent="0.25">
      <c r="A53">
        <f t="shared" si="0"/>
        <v>51</v>
      </c>
      <c r="B53" t="s">
        <v>356</v>
      </c>
      <c r="C53" t="s">
        <v>82</v>
      </c>
    </row>
    <row r="54" spans="1:3" x14ac:dyDescent="0.25">
      <c r="A54">
        <f t="shared" si="0"/>
        <v>52</v>
      </c>
      <c r="B54" t="s">
        <v>357</v>
      </c>
      <c r="C54" t="s">
        <v>145</v>
      </c>
    </row>
    <row r="55" spans="1:3" x14ac:dyDescent="0.25">
      <c r="A55">
        <f t="shared" si="0"/>
        <v>53</v>
      </c>
      <c r="B55" t="s">
        <v>358</v>
      </c>
      <c r="C55" t="s">
        <v>264</v>
      </c>
    </row>
    <row r="56" spans="1:3" x14ac:dyDescent="0.25">
      <c r="A56">
        <f t="shared" si="0"/>
        <v>54</v>
      </c>
      <c r="B56" t="s">
        <v>359</v>
      </c>
      <c r="C56" t="s">
        <v>133</v>
      </c>
    </row>
    <row r="57" spans="1:3" x14ac:dyDescent="0.25">
      <c r="A57">
        <f t="shared" si="0"/>
        <v>55</v>
      </c>
      <c r="B57" t="s">
        <v>360</v>
      </c>
      <c r="C57" t="s">
        <v>223</v>
      </c>
    </row>
    <row r="58" spans="1:3" x14ac:dyDescent="0.25">
      <c r="A58">
        <f t="shared" si="0"/>
        <v>56</v>
      </c>
      <c r="B58" t="s">
        <v>361</v>
      </c>
      <c r="C58" t="s">
        <v>85</v>
      </c>
    </row>
    <row r="59" spans="1:3" x14ac:dyDescent="0.25">
      <c r="A59">
        <f t="shared" si="0"/>
        <v>57</v>
      </c>
      <c r="B59" t="s">
        <v>362</v>
      </c>
      <c r="C59" t="s">
        <v>117</v>
      </c>
    </row>
    <row r="60" spans="1:3" x14ac:dyDescent="0.25">
      <c r="A60">
        <f t="shared" si="0"/>
        <v>58</v>
      </c>
      <c r="B60" t="s">
        <v>363</v>
      </c>
      <c r="C60" t="s">
        <v>96</v>
      </c>
    </row>
    <row r="61" spans="1:3" x14ac:dyDescent="0.25">
      <c r="A61">
        <f t="shared" si="0"/>
        <v>59</v>
      </c>
      <c r="B61" t="s">
        <v>364</v>
      </c>
      <c r="C61" t="s">
        <v>90</v>
      </c>
    </row>
    <row r="62" spans="1:3" x14ac:dyDescent="0.25">
      <c r="A62">
        <f t="shared" si="0"/>
        <v>60</v>
      </c>
      <c r="B62" t="s">
        <v>366</v>
      </c>
      <c r="C62" t="s">
        <v>236</v>
      </c>
    </row>
    <row r="63" spans="1:3" x14ac:dyDescent="0.25">
      <c r="A63">
        <f t="shared" si="0"/>
        <v>61</v>
      </c>
      <c r="B63" t="s">
        <v>367</v>
      </c>
      <c r="C63" t="s">
        <v>118</v>
      </c>
    </row>
    <row r="64" spans="1:3" x14ac:dyDescent="0.25">
      <c r="A64">
        <f t="shared" si="0"/>
        <v>62</v>
      </c>
      <c r="B64" t="s">
        <v>368</v>
      </c>
      <c r="C64" t="s">
        <v>219</v>
      </c>
    </row>
    <row r="65" spans="1:3" x14ac:dyDescent="0.25">
      <c r="A65">
        <f t="shared" si="0"/>
        <v>63</v>
      </c>
      <c r="B65" t="s">
        <v>369</v>
      </c>
      <c r="C65" t="s">
        <v>235</v>
      </c>
    </row>
    <row r="66" spans="1:3" x14ac:dyDescent="0.25">
      <c r="A66">
        <f t="shared" si="0"/>
        <v>64</v>
      </c>
      <c r="B66" t="s">
        <v>370</v>
      </c>
      <c r="C66" t="s">
        <v>287</v>
      </c>
    </row>
    <row r="67" spans="1:3" x14ac:dyDescent="0.25">
      <c r="A67">
        <f t="shared" si="0"/>
        <v>65</v>
      </c>
      <c r="B67" t="s">
        <v>371</v>
      </c>
      <c r="C67" t="s">
        <v>222</v>
      </c>
    </row>
    <row r="68" spans="1:3" x14ac:dyDescent="0.25">
      <c r="A68">
        <f t="shared" si="0"/>
        <v>66</v>
      </c>
      <c r="B68" t="s">
        <v>372</v>
      </c>
      <c r="C68" t="s">
        <v>210</v>
      </c>
    </row>
    <row r="69" spans="1:3" x14ac:dyDescent="0.25">
      <c r="A69">
        <f t="shared" ref="A69:A70" si="1">A68+1</f>
        <v>67</v>
      </c>
      <c r="B69" t="s">
        <v>373</v>
      </c>
      <c r="C69" t="s">
        <v>134</v>
      </c>
    </row>
    <row r="70" spans="1:3" x14ac:dyDescent="0.25">
      <c r="A70">
        <f t="shared" si="1"/>
        <v>68</v>
      </c>
      <c r="B70" t="s">
        <v>374</v>
      </c>
      <c r="C70" t="s">
        <v>178</v>
      </c>
    </row>
    <row r="71" spans="1:3" x14ac:dyDescent="0.25">
      <c r="A71">
        <f>A70+1</f>
        <v>69</v>
      </c>
      <c r="B71" t="s">
        <v>386</v>
      </c>
      <c r="C71" t="s">
        <v>87</v>
      </c>
    </row>
    <row r="72" spans="1:3" x14ac:dyDescent="0.25">
      <c r="A72">
        <f>A71+1</f>
        <v>70</v>
      </c>
      <c r="B72" t="s">
        <v>365</v>
      </c>
      <c r="C72" t="s">
        <v>176</v>
      </c>
    </row>
    <row r="73" spans="1:3" x14ac:dyDescent="0.25">
      <c r="C73" t="s">
        <v>301</v>
      </c>
    </row>
    <row r="74" spans="1:3" x14ac:dyDescent="0.25">
      <c r="C74" t="s">
        <v>21</v>
      </c>
    </row>
    <row r="75" spans="1:3" x14ac:dyDescent="0.25">
      <c r="C75" t="s">
        <v>22</v>
      </c>
    </row>
    <row r="76" spans="1:3" x14ac:dyDescent="0.25">
      <c r="C76" t="s">
        <v>23</v>
      </c>
    </row>
    <row r="77" spans="1:3" x14ac:dyDescent="0.25">
      <c r="C77" t="s">
        <v>24</v>
      </c>
    </row>
    <row r="78" spans="1:3" x14ac:dyDescent="0.25">
      <c r="C78" t="s">
        <v>25</v>
      </c>
    </row>
    <row r="79" spans="1:3" x14ac:dyDescent="0.25">
      <c r="C79" t="s">
        <v>26</v>
      </c>
    </row>
    <row r="80" spans="1:3" x14ac:dyDescent="0.25">
      <c r="C80" t="s">
        <v>27</v>
      </c>
    </row>
    <row r="81" spans="3:3" x14ac:dyDescent="0.25">
      <c r="C81" t="s">
        <v>30</v>
      </c>
    </row>
    <row r="82" spans="3:3" x14ac:dyDescent="0.25">
      <c r="C82" t="s">
        <v>31</v>
      </c>
    </row>
    <row r="83" spans="3:3" x14ac:dyDescent="0.25">
      <c r="C83" t="s">
        <v>32</v>
      </c>
    </row>
    <row r="84" spans="3:3" x14ac:dyDescent="0.25">
      <c r="C84" t="s">
        <v>33</v>
      </c>
    </row>
    <row r="85" spans="3:3" x14ac:dyDescent="0.25">
      <c r="C85" t="s">
        <v>34</v>
      </c>
    </row>
    <row r="86" spans="3:3" x14ac:dyDescent="0.25">
      <c r="C86" t="s">
        <v>35</v>
      </c>
    </row>
    <row r="87" spans="3:3" x14ac:dyDescent="0.25">
      <c r="C87" t="s">
        <v>36</v>
      </c>
    </row>
    <row r="88" spans="3:3" x14ac:dyDescent="0.25">
      <c r="C88" t="s">
        <v>37</v>
      </c>
    </row>
    <row r="89" spans="3:3" x14ac:dyDescent="0.25">
      <c r="C89" t="s">
        <v>38</v>
      </c>
    </row>
    <row r="90" spans="3:3" x14ac:dyDescent="0.25">
      <c r="C90" t="s">
        <v>39</v>
      </c>
    </row>
    <row r="91" spans="3:3" x14ac:dyDescent="0.25">
      <c r="C91" t="s">
        <v>40</v>
      </c>
    </row>
    <row r="92" spans="3:3" x14ac:dyDescent="0.25">
      <c r="C92" t="s">
        <v>41</v>
      </c>
    </row>
    <row r="93" spans="3:3" x14ac:dyDescent="0.25">
      <c r="C93" t="s">
        <v>42</v>
      </c>
    </row>
    <row r="94" spans="3:3" x14ac:dyDescent="0.25">
      <c r="C94" t="s">
        <v>44</v>
      </c>
    </row>
    <row r="95" spans="3:3" x14ac:dyDescent="0.25">
      <c r="C95" t="s">
        <v>45</v>
      </c>
    </row>
    <row r="96" spans="3:3" x14ac:dyDescent="0.25">
      <c r="C96" t="s">
        <v>46</v>
      </c>
    </row>
    <row r="97" spans="3:3" x14ac:dyDescent="0.25">
      <c r="C97" t="s">
        <v>47</v>
      </c>
    </row>
    <row r="98" spans="3:3" x14ac:dyDescent="0.25">
      <c r="C98" t="s">
        <v>48</v>
      </c>
    </row>
    <row r="99" spans="3:3" x14ac:dyDescent="0.25">
      <c r="C99" t="s">
        <v>49</v>
      </c>
    </row>
    <row r="100" spans="3:3" x14ac:dyDescent="0.25">
      <c r="C100" t="s">
        <v>50</v>
      </c>
    </row>
    <row r="101" spans="3:3" x14ac:dyDescent="0.25">
      <c r="C101" t="s">
        <v>52</v>
      </c>
    </row>
    <row r="102" spans="3:3" x14ac:dyDescent="0.25">
      <c r="C102" t="s">
        <v>53</v>
      </c>
    </row>
    <row r="103" spans="3:3" x14ac:dyDescent="0.25">
      <c r="C103" t="s">
        <v>54</v>
      </c>
    </row>
    <row r="104" spans="3:3" x14ac:dyDescent="0.25">
      <c r="C104" t="s">
        <v>55</v>
      </c>
    </row>
    <row r="105" spans="3:3" x14ac:dyDescent="0.25">
      <c r="C105" t="s">
        <v>57</v>
      </c>
    </row>
    <row r="106" spans="3:3" x14ac:dyDescent="0.25">
      <c r="C106" t="s">
        <v>58</v>
      </c>
    </row>
    <row r="107" spans="3:3" x14ac:dyDescent="0.25">
      <c r="C107" t="s">
        <v>61</v>
      </c>
    </row>
    <row r="108" spans="3:3" x14ac:dyDescent="0.25">
      <c r="C108" t="s">
        <v>63</v>
      </c>
    </row>
    <row r="109" spans="3:3" x14ac:dyDescent="0.25">
      <c r="C109" t="s">
        <v>64</v>
      </c>
    </row>
    <row r="110" spans="3:3" x14ac:dyDescent="0.25">
      <c r="C110" t="s">
        <v>66</v>
      </c>
    </row>
    <row r="111" spans="3:3" x14ac:dyDescent="0.25">
      <c r="C111" t="s">
        <v>67</v>
      </c>
    </row>
    <row r="112" spans="3:3" x14ac:dyDescent="0.25">
      <c r="C112" t="s">
        <v>68</v>
      </c>
    </row>
    <row r="113" spans="3:3" x14ac:dyDescent="0.25">
      <c r="C113" t="s">
        <v>69</v>
      </c>
    </row>
    <row r="114" spans="3:3" x14ac:dyDescent="0.25">
      <c r="C114" t="s">
        <v>70</v>
      </c>
    </row>
    <row r="115" spans="3:3" x14ac:dyDescent="0.25">
      <c r="C115" t="s">
        <v>71</v>
      </c>
    </row>
    <row r="116" spans="3:3" x14ac:dyDescent="0.25">
      <c r="C116" t="s">
        <v>73</v>
      </c>
    </row>
    <row r="117" spans="3:3" x14ac:dyDescent="0.25">
      <c r="C117" t="s">
        <v>74</v>
      </c>
    </row>
    <row r="118" spans="3:3" x14ac:dyDescent="0.25">
      <c r="C118" t="s">
        <v>76</v>
      </c>
    </row>
    <row r="119" spans="3:3" x14ac:dyDescent="0.25">
      <c r="C119" t="s">
        <v>77</v>
      </c>
    </row>
    <row r="120" spans="3:3" x14ac:dyDescent="0.25">
      <c r="C120" t="s">
        <v>78</v>
      </c>
    </row>
    <row r="121" spans="3:3" x14ac:dyDescent="0.25">
      <c r="C121" t="s">
        <v>79</v>
      </c>
    </row>
    <row r="122" spans="3:3" x14ac:dyDescent="0.25">
      <c r="C122" t="s">
        <v>80</v>
      </c>
    </row>
    <row r="123" spans="3:3" x14ac:dyDescent="0.25">
      <c r="C123" t="s">
        <v>81</v>
      </c>
    </row>
    <row r="124" spans="3:3" x14ac:dyDescent="0.25">
      <c r="C124" t="s">
        <v>83</v>
      </c>
    </row>
    <row r="125" spans="3:3" x14ac:dyDescent="0.25">
      <c r="C125" t="s">
        <v>84</v>
      </c>
    </row>
    <row r="126" spans="3:3" x14ac:dyDescent="0.25">
      <c r="C126" t="s">
        <v>88</v>
      </c>
    </row>
    <row r="127" spans="3:3" x14ac:dyDescent="0.25">
      <c r="C127" t="s">
        <v>93</v>
      </c>
    </row>
    <row r="128" spans="3:3" x14ac:dyDescent="0.25">
      <c r="C128" t="s">
        <v>94</v>
      </c>
    </row>
    <row r="129" spans="3:3" x14ac:dyDescent="0.25">
      <c r="C129" t="s">
        <v>98</v>
      </c>
    </row>
    <row r="130" spans="3:3" x14ac:dyDescent="0.25">
      <c r="C130" t="s">
        <v>99</v>
      </c>
    </row>
    <row r="131" spans="3:3" x14ac:dyDescent="0.25">
      <c r="C131" t="s">
        <v>100</v>
      </c>
    </row>
    <row r="132" spans="3:3" x14ac:dyDescent="0.25">
      <c r="C132" t="s">
        <v>101</v>
      </c>
    </row>
    <row r="133" spans="3:3" x14ac:dyDescent="0.25">
      <c r="C133" t="s">
        <v>103</v>
      </c>
    </row>
    <row r="134" spans="3:3" x14ac:dyDescent="0.25">
      <c r="C134" t="s">
        <v>105</v>
      </c>
    </row>
    <row r="135" spans="3:3" x14ac:dyDescent="0.25">
      <c r="C135" t="s">
        <v>106</v>
      </c>
    </row>
    <row r="136" spans="3:3" x14ac:dyDescent="0.25">
      <c r="C136" t="s">
        <v>107</v>
      </c>
    </row>
    <row r="137" spans="3:3" x14ac:dyDescent="0.25">
      <c r="C137" t="s">
        <v>108</v>
      </c>
    </row>
    <row r="138" spans="3:3" x14ac:dyDescent="0.25">
      <c r="C138" t="s">
        <v>109</v>
      </c>
    </row>
    <row r="139" spans="3:3" x14ac:dyDescent="0.25">
      <c r="C139" t="s">
        <v>110</v>
      </c>
    </row>
    <row r="140" spans="3:3" x14ac:dyDescent="0.25">
      <c r="C140" t="s">
        <v>111</v>
      </c>
    </row>
    <row r="141" spans="3:3" x14ac:dyDescent="0.25">
      <c r="C141" t="s">
        <v>112</v>
      </c>
    </row>
    <row r="142" spans="3:3" x14ac:dyDescent="0.25">
      <c r="C142" t="s">
        <v>113</v>
      </c>
    </row>
    <row r="143" spans="3:3" x14ac:dyDescent="0.25">
      <c r="C143" t="s">
        <v>114</v>
      </c>
    </row>
    <row r="144" spans="3:3" x14ac:dyDescent="0.25">
      <c r="C144" t="s">
        <v>115</v>
      </c>
    </row>
    <row r="145" spans="3:3" x14ac:dyDescent="0.25">
      <c r="C145" t="s">
        <v>116</v>
      </c>
    </row>
    <row r="146" spans="3:3" x14ac:dyDescent="0.25">
      <c r="C146" t="s">
        <v>119</v>
      </c>
    </row>
    <row r="147" spans="3:3" x14ac:dyDescent="0.25">
      <c r="C147" t="s">
        <v>120</v>
      </c>
    </row>
    <row r="148" spans="3:3" x14ac:dyDescent="0.25">
      <c r="C148" t="s">
        <v>121</v>
      </c>
    </row>
    <row r="149" spans="3:3" x14ac:dyDescent="0.25">
      <c r="C149" t="s">
        <v>122</v>
      </c>
    </row>
    <row r="150" spans="3:3" x14ac:dyDescent="0.25">
      <c r="C150" t="s">
        <v>123</v>
      </c>
    </row>
    <row r="151" spans="3:3" x14ac:dyDescent="0.25">
      <c r="C151" t="s">
        <v>124</v>
      </c>
    </row>
    <row r="152" spans="3:3" x14ac:dyDescent="0.25">
      <c r="C152" t="s">
        <v>125</v>
      </c>
    </row>
    <row r="153" spans="3:3" x14ac:dyDescent="0.25">
      <c r="C153" t="s">
        <v>126</v>
      </c>
    </row>
    <row r="154" spans="3:3" x14ac:dyDescent="0.25">
      <c r="C154" t="s">
        <v>127</v>
      </c>
    </row>
    <row r="155" spans="3:3" x14ac:dyDescent="0.25">
      <c r="C155" t="s">
        <v>128</v>
      </c>
    </row>
    <row r="156" spans="3:3" x14ac:dyDescent="0.25">
      <c r="C156" t="s">
        <v>129</v>
      </c>
    </row>
    <row r="157" spans="3:3" x14ac:dyDescent="0.25">
      <c r="C157" t="s">
        <v>130</v>
      </c>
    </row>
    <row r="158" spans="3:3" x14ac:dyDescent="0.25">
      <c r="C158" t="s">
        <v>131</v>
      </c>
    </row>
    <row r="159" spans="3:3" x14ac:dyDescent="0.25">
      <c r="C159" t="s">
        <v>132</v>
      </c>
    </row>
    <row r="160" spans="3:3" x14ac:dyDescent="0.25">
      <c r="C160" t="s">
        <v>135</v>
      </c>
    </row>
    <row r="161" spans="3:3" x14ac:dyDescent="0.25">
      <c r="C161" t="s">
        <v>136</v>
      </c>
    </row>
    <row r="162" spans="3:3" x14ac:dyDescent="0.25">
      <c r="C162" t="s">
        <v>137</v>
      </c>
    </row>
    <row r="163" spans="3:3" x14ac:dyDescent="0.25">
      <c r="C163" t="s">
        <v>138</v>
      </c>
    </row>
    <row r="164" spans="3:3" x14ac:dyDescent="0.25">
      <c r="C164" t="s">
        <v>139</v>
      </c>
    </row>
    <row r="165" spans="3:3" x14ac:dyDescent="0.25">
      <c r="C165" t="s">
        <v>140</v>
      </c>
    </row>
    <row r="166" spans="3:3" x14ac:dyDescent="0.25">
      <c r="C166" t="s">
        <v>141</v>
      </c>
    </row>
    <row r="167" spans="3:3" x14ac:dyDescent="0.25">
      <c r="C167" t="s">
        <v>142</v>
      </c>
    </row>
    <row r="168" spans="3:3" x14ac:dyDescent="0.25">
      <c r="C168" t="s">
        <v>143</v>
      </c>
    </row>
    <row r="169" spans="3:3" x14ac:dyDescent="0.25">
      <c r="C169" t="s">
        <v>144</v>
      </c>
    </row>
    <row r="170" spans="3:3" x14ac:dyDescent="0.25">
      <c r="C170" t="s">
        <v>146</v>
      </c>
    </row>
    <row r="171" spans="3:3" x14ac:dyDescent="0.25">
      <c r="C171" t="s">
        <v>147</v>
      </c>
    </row>
    <row r="172" spans="3:3" x14ac:dyDescent="0.25">
      <c r="C172" t="s">
        <v>148</v>
      </c>
    </row>
    <row r="173" spans="3:3" x14ac:dyDescent="0.25">
      <c r="C173" t="s">
        <v>149</v>
      </c>
    </row>
    <row r="174" spans="3:3" x14ac:dyDescent="0.25">
      <c r="C174" t="s">
        <v>151</v>
      </c>
    </row>
    <row r="175" spans="3:3" x14ac:dyDescent="0.25">
      <c r="C175" t="s">
        <v>152</v>
      </c>
    </row>
    <row r="176" spans="3:3" x14ac:dyDescent="0.25">
      <c r="C176" t="s">
        <v>153</v>
      </c>
    </row>
    <row r="177" spans="3:3" x14ac:dyDescent="0.25">
      <c r="C177" t="s">
        <v>154</v>
      </c>
    </row>
    <row r="178" spans="3:3" x14ac:dyDescent="0.25">
      <c r="C178" t="s">
        <v>155</v>
      </c>
    </row>
    <row r="179" spans="3:3" x14ac:dyDescent="0.25">
      <c r="C179" t="s">
        <v>156</v>
      </c>
    </row>
    <row r="180" spans="3:3" x14ac:dyDescent="0.25">
      <c r="C180" t="s">
        <v>157</v>
      </c>
    </row>
    <row r="181" spans="3:3" x14ac:dyDescent="0.25">
      <c r="C181" t="s">
        <v>159</v>
      </c>
    </row>
    <row r="182" spans="3:3" x14ac:dyDescent="0.25">
      <c r="C182" t="s">
        <v>160</v>
      </c>
    </row>
    <row r="183" spans="3:3" x14ac:dyDescent="0.25">
      <c r="C183" t="s">
        <v>161</v>
      </c>
    </row>
    <row r="184" spans="3:3" x14ac:dyDescent="0.25">
      <c r="C184" t="s">
        <v>162</v>
      </c>
    </row>
    <row r="185" spans="3:3" x14ac:dyDescent="0.25">
      <c r="C185" t="s">
        <v>164</v>
      </c>
    </row>
    <row r="186" spans="3:3" x14ac:dyDescent="0.25">
      <c r="C186" t="s">
        <v>166</v>
      </c>
    </row>
    <row r="187" spans="3:3" x14ac:dyDescent="0.25">
      <c r="C187" t="s">
        <v>168</v>
      </c>
    </row>
    <row r="188" spans="3:3" x14ac:dyDescent="0.25">
      <c r="C188" t="s">
        <v>169</v>
      </c>
    </row>
    <row r="189" spans="3:3" x14ac:dyDescent="0.25">
      <c r="C189" t="s">
        <v>170</v>
      </c>
    </row>
    <row r="190" spans="3:3" x14ac:dyDescent="0.25">
      <c r="C190" t="s">
        <v>171</v>
      </c>
    </row>
    <row r="191" spans="3:3" x14ac:dyDescent="0.25">
      <c r="C191" t="s">
        <v>172</v>
      </c>
    </row>
    <row r="192" spans="3:3" x14ac:dyDescent="0.25">
      <c r="C192" t="s">
        <v>173</v>
      </c>
    </row>
    <row r="193" spans="3:3" x14ac:dyDescent="0.25">
      <c r="C193" t="s">
        <v>174</v>
      </c>
    </row>
    <row r="194" spans="3:3" x14ac:dyDescent="0.25">
      <c r="C194" t="s">
        <v>175</v>
      </c>
    </row>
    <row r="195" spans="3:3" x14ac:dyDescent="0.25">
      <c r="C195" t="s">
        <v>177</v>
      </c>
    </row>
    <row r="196" spans="3:3" x14ac:dyDescent="0.25">
      <c r="C196" t="s">
        <v>179</v>
      </c>
    </row>
    <row r="197" spans="3:3" x14ac:dyDescent="0.25">
      <c r="C197" t="s">
        <v>180</v>
      </c>
    </row>
    <row r="198" spans="3:3" x14ac:dyDescent="0.25">
      <c r="C198" t="s">
        <v>181</v>
      </c>
    </row>
    <row r="199" spans="3:3" x14ac:dyDescent="0.25">
      <c r="C199" t="s">
        <v>182</v>
      </c>
    </row>
    <row r="200" spans="3:3" x14ac:dyDescent="0.25">
      <c r="C200" t="s">
        <v>183</v>
      </c>
    </row>
    <row r="201" spans="3:3" x14ac:dyDescent="0.25">
      <c r="C201" t="s">
        <v>184</v>
      </c>
    </row>
    <row r="202" spans="3:3" x14ac:dyDescent="0.25">
      <c r="C202" t="s">
        <v>185</v>
      </c>
    </row>
    <row r="203" spans="3:3" x14ac:dyDescent="0.25">
      <c r="C203" t="s">
        <v>186</v>
      </c>
    </row>
    <row r="204" spans="3:3" x14ac:dyDescent="0.25">
      <c r="C204" t="s">
        <v>187</v>
      </c>
    </row>
    <row r="205" spans="3:3" x14ac:dyDescent="0.25">
      <c r="C205" t="s">
        <v>188</v>
      </c>
    </row>
    <row r="206" spans="3:3" x14ac:dyDescent="0.25">
      <c r="C206" t="s">
        <v>189</v>
      </c>
    </row>
    <row r="207" spans="3:3" x14ac:dyDescent="0.25">
      <c r="C207" t="s">
        <v>191</v>
      </c>
    </row>
    <row r="208" spans="3:3" x14ac:dyDescent="0.25">
      <c r="C208" t="s">
        <v>192</v>
      </c>
    </row>
    <row r="209" spans="3:3" x14ac:dyDescent="0.25">
      <c r="C209" t="s">
        <v>193</v>
      </c>
    </row>
    <row r="210" spans="3:3" x14ac:dyDescent="0.25">
      <c r="C210" t="s">
        <v>194</v>
      </c>
    </row>
    <row r="211" spans="3:3" x14ac:dyDescent="0.25">
      <c r="C211" t="s">
        <v>195</v>
      </c>
    </row>
    <row r="212" spans="3:3" x14ac:dyDescent="0.25">
      <c r="C212" t="s">
        <v>196</v>
      </c>
    </row>
    <row r="213" spans="3:3" x14ac:dyDescent="0.25">
      <c r="C213" t="s">
        <v>197</v>
      </c>
    </row>
    <row r="214" spans="3:3" x14ac:dyDescent="0.25">
      <c r="C214" t="s">
        <v>199</v>
      </c>
    </row>
    <row r="215" spans="3:3" x14ac:dyDescent="0.25">
      <c r="C215" t="s">
        <v>200</v>
      </c>
    </row>
    <row r="216" spans="3:3" x14ac:dyDescent="0.25">
      <c r="C216" t="s">
        <v>198</v>
      </c>
    </row>
    <row r="217" spans="3:3" x14ac:dyDescent="0.25">
      <c r="C217" t="s">
        <v>201</v>
      </c>
    </row>
    <row r="218" spans="3:3" x14ac:dyDescent="0.25">
      <c r="C218" t="s">
        <v>203</v>
      </c>
    </row>
    <row r="219" spans="3:3" x14ac:dyDescent="0.25">
      <c r="C219" t="s">
        <v>204</v>
      </c>
    </row>
    <row r="220" spans="3:3" x14ac:dyDescent="0.25">
      <c r="C220" t="s">
        <v>205</v>
      </c>
    </row>
    <row r="221" spans="3:3" x14ac:dyDescent="0.25">
      <c r="C221" t="s">
        <v>207</v>
      </c>
    </row>
    <row r="222" spans="3:3" x14ac:dyDescent="0.25">
      <c r="C222" t="s">
        <v>208</v>
      </c>
    </row>
    <row r="223" spans="3:3" x14ac:dyDescent="0.25">
      <c r="C223" t="s">
        <v>209</v>
      </c>
    </row>
    <row r="224" spans="3:3" x14ac:dyDescent="0.25">
      <c r="C224" t="s">
        <v>212</v>
      </c>
    </row>
    <row r="225" spans="3:3" x14ac:dyDescent="0.25">
      <c r="C225" t="s">
        <v>213</v>
      </c>
    </row>
    <row r="226" spans="3:3" x14ac:dyDescent="0.25">
      <c r="C226" t="s">
        <v>220</v>
      </c>
    </row>
    <row r="227" spans="3:3" x14ac:dyDescent="0.25">
      <c r="C227" t="s">
        <v>221</v>
      </c>
    </row>
    <row r="228" spans="3:3" x14ac:dyDescent="0.25">
      <c r="C228" t="s">
        <v>224</v>
      </c>
    </row>
    <row r="229" spans="3:3" x14ac:dyDescent="0.25">
      <c r="C229" t="s">
        <v>225</v>
      </c>
    </row>
    <row r="230" spans="3:3" x14ac:dyDescent="0.25">
      <c r="C230" t="s">
        <v>226</v>
      </c>
    </row>
    <row r="231" spans="3:3" x14ac:dyDescent="0.25">
      <c r="C231" t="s">
        <v>227</v>
      </c>
    </row>
    <row r="232" spans="3:3" x14ac:dyDescent="0.25">
      <c r="C232" t="s">
        <v>228</v>
      </c>
    </row>
    <row r="233" spans="3:3" x14ac:dyDescent="0.25">
      <c r="C233" t="s">
        <v>229</v>
      </c>
    </row>
    <row r="234" spans="3:3" x14ac:dyDescent="0.25">
      <c r="C234" t="s">
        <v>230</v>
      </c>
    </row>
    <row r="235" spans="3:3" x14ac:dyDescent="0.25">
      <c r="C235" t="s">
        <v>232</v>
      </c>
    </row>
    <row r="236" spans="3:3" x14ac:dyDescent="0.25">
      <c r="C236" t="s">
        <v>233</v>
      </c>
    </row>
    <row r="237" spans="3:3" x14ac:dyDescent="0.25">
      <c r="C237" t="s">
        <v>234</v>
      </c>
    </row>
    <row r="238" spans="3:3" x14ac:dyDescent="0.25">
      <c r="C238" t="s">
        <v>238</v>
      </c>
    </row>
    <row r="239" spans="3:3" x14ac:dyDescent="0.25">
      <c r="C239" t="s">
        <v>239</v>
      </c>
    </row>
    <row r="240" spans="3:3" x14ac:dyDescent="0.25">
      <c r="C240" t="s">
        <v>240</v>
      </c>
    </row>
    <row r="241" spans="3:3" x14ac:dyDescent="0.25">
      <c r="C241" t="s">
        <v>241</v>
      </c>
    </row>
    <row r="242" spans="3:3" x14ac:dyDescent="0.25">
      <c r="C242" t="s">
        <v>242</v>
      </c>
    </row>
    <row r="243" spans="3:3" x14ac:dyDescent="0.25">
      <c r="C243" t="s">
        <v>243</v>
      </c>
    </row>
    <row r="244" spans="3:3" x14ac:dyDescent="0.25">
      <c r="C244" t="s">
        <v>244</v>
      </c>
    </row>
    <row r="245" spans="3:3" x14ac:dyDescent="0.25">
      <c r="C245" t="s">
        <v>245</v>
      </c>
    </row>
    <row r="246" spans="3:3" x14ac:dyDescent="0.25">
      <c r="C246" t="s">
        <v>247</v>
      </c>
    </row>
    <row r="247" spans="3:3" x14ac:dyDescent="0.25">
      <c r="C247" t="s">
        <v>248</v>
      </c>
    </row>
    <row r="248" spans="3:3" x14ac:dyDescent="0.25">
      <c r="C248" t="s">
        <v>249</v>
      </c>
    </row>
    <row r="249" spans="3:3" x14ac:dyDescent="0.25">
      <c r="C249" t="s">
        <v>250</v>
      </c>
    </row>
    <row r="250" spans="3:3" x14ac:dyDescent="0.25">
      <c r="C250" t="s">
        <v>251</v>
      </c>
    </row>
    <row r="251" spans="3:3" x14ac:dyDescent="0.25">
      <c r="C251" t="s">
        <v>254</v>
      </c>
    </row>
    <row r="252" spans="3:3" x14ac:dyDescent="0.25">
      <c r="C252" t="s">
        <v>256</v>
      </c>
    </row>
    <row r="253" spans="3:3" x14ac:dyDescent="0.25">
      <c r="C253" t="s">
        <v>258</v>
      </c>
    </row>
    <row r="254" spans="3:3" x14ac:dyDescent="0.25">
      <c r="C254" t="s">
        <v>261</v>
      </c>
    </row>
    <row r="255" spans="3:3" x14ac:dyDescent="0.25">
      <c r="C255" t="s">
        <v>262</v>
      </c>
    </row>
    <row r="256" spans="3:3" x14ac:dyDescent="0.25">
      <c r="C256" t="s">
        <v>265</v>
      </c>
    </row>
    <row r="257" spans="3:3" x14ac:dyDescent="0.25">
      <c r="C257" t="s">
        <v>266</v>
      </c>
    </row>
    <row r="258" spans="3:3" x14ac:dyDescent="0.25">
      <c r="C258" t="s">
        <v>269</v>
      </c>
    </row>
    <row r="259" spans="3:3" x14ac:dyDescent="0.25">
      <c r="C259" t="s">
        <v>270</v>
      </c>
    </row>
    <row r="260" spans="3:3" x14ac:dyDescent="0.25">
      <c r="C260" t="s">
        <v>271</v>
      </c>
    </row>
    <row r="261" spans="3:3" x14ac:dyDescent="0.25">
      <c r="C261" t="s">
        <v>272</v>
      </c>
    </row>
    <row r="262" spans="3:3" x14ac:dyDescent="0.25">
      <c r="C262" t="s">
        <v>273</v>
      </c>
    </row>
    <row r="263" spans="3:3" x14ac:dyDescent="0.25">
      <c r="C263" t="s">
        <v>274</v>
      </c>
    </row>
    <row r="264" spans="3:3" x14ac:dyDescent="0.25">
      <c r="C264" t="s">
        <v>275</v>
      </c>
    </row>
    <row r="265" spans="3:3" x14ac:dyDescent="0.25">
      <c r="C265" t="s">
        <v>281</v>
      </c>
    </row>
    <row r="266" spans="3:3" x14ac:dyDescent="0.25">
      <c r="C266" t="s">
        <v>282</v>
      </c>
    </row>
    <row r="267" spans="3:3" x14ac:dyDescent="0.25">
      <c r="C267" t="s">
        <v>283</v>
      </c>
    </row>
    <row r="268" spans="3:3" x14ac:dyDescent="0.25">
      <c r="C268" t="s">
        <v>284</v>
      </c>
    </row>
    <row r="269" spans="3:3" x14ac:dyDescent="0.25">
      <c r="C269" t="s">
        <v>300</v>
      </c>
    </row>
    <row r="270" spans="3:3" x14ac:dyDescent="0.25">
      <c r="C270" t="s">
        <v>288</v>
      </c>
    </row>
    <row r="271" spans="3:3" x14ac:dyDescent="0.25">
      <c r="C271" t="s">
        <v>289</v>
      </c>
    </row>
  </sheetData>
  <autoFilter ref="B2:C271">
    <sortState ref="B3:C271">
      <sortCondition ref="B2:B271"/>
    </sortState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22"/>
  <sheetViews>
    <sheetView workbookViewId="0">
      <selection activeCell="J19" sqref="J19"/>
    </sheetView>
  </sheetViews>
  <sheetFormatPr defaultRowHeight="15.75" x14ac:dyDescent="0.25"/>
  <cols>
    <col min="1" max="1" width="4.375" customWidth="1"/>
    <col min="2" max="2" width="23.25" customWidth="1"/>
    <col min="3" max="3" width="17.625" customWidth="1"/>
    <col min="4" max="4" width="11.875" customWidth="1"/>
    <col min="5" max="5" width="12.75" customWidth="1"/>
  </cols>
  <sheetData>
    <row r="3" spans="1:5" ht="18" x14ac:dyDescent="0.25">
      <c r="A3" s="154" t="s">
        <v>382</v>
      </c>
      <c r="B3" s="154"/>
      <c r="C3" s="154"/>
      <c r="D3" s="154"/>
      <c r="E3" s="154"/>
    </row>
    <row r="4" spans="1:5" ht="15.75" customHeight="1" x14ac:dyDescent="0.25">
      <c r="A4" s="152" t="s">
        <v>377</v>
      </c>
      <c r="B4" s="152" t="s">
        <v>378</v>
      </c>
      <c r="C4" s="149" t="s">
        <v>379</v>
      </c>
      <c r="D4" s="150"/>
      <c r="E4" s="151"/>
    </row>
    <row r="5" spans="1:5" ht="30" x14ac:dyDescent="0.25">
      <c r="A5" s="153"/>
      <c r="B5" s="153"/>
      <c r="C5" s="120" t="s">
        <v>380</v>
      </c>
      <c r="D5" s="121" t="s">
        <v>381</v>
      </c>
      <c r="E5" s="121" t="s">
        <v>383</v>
      </c>
    </row>
    <row r="6" spans="1:5" ht="19.5" x14ac:dyDescent="0.25">
      <c r="A6" s="119">
        <v>1</v>
      </c>
      <c r="B6" s="118" t="s">
        <v>312</v>
      </c>
      <c r="C6" s="119" t="s">
        <v>384</v>
      </c>
      <c r="D6" s="119">
        <v>168</v>
      </c>
      <c r="E6" s="117"/>
    </row>
    <row r="7" spans="1:5" ht="19.5" x14ac:dyDescent="0.25">
      <c r="A7" s="119">
        <f>A6+1</f>
        <v>2</v>
      </c>
      <c r="B7" s="118" t="s">
        <v>317</v>
      </c>
      <c r="C7" s="119" t="s">
        <v>384</v>
      </c>
      <c r="D7" s="119">
        <v>242</v>
      </c>
      <c r="E7" s="117"/>
    </row>
    <row r="8" spans="1:5" ht="19.5" x14ac:dyDescent="0.25">
      <c r="A8" s="119">
        <f t="shared" ref="A8:A22" si="0">A7+1</f>
        <v>3</v>
      </c>
      <c r="B8" s="118" t="s">
        <v>320</v>
      </c>
      <c r="C8" s="119" t="s">
        <v>384</v>
      </c>
      <c r="D8" s="119">
        <v>173</v>
      </c>
      <c r="E8" s="117"/>
    </row>
    <row r="9" spans="1:5" ht="19.5" x14ac:dyDescent="0.25">
      <c r="A9" s="119">
        <f t="shared" si="0"/>
        <v>4</v>
      </c>
      <c r="B9" s="118" t="s">
        <v>324</v>
      </c>
      <c r="C9" s="119" t="s">
        <v>384</v>
      </c>
      <c r="D9" s="119">
        <v>187</v>
      </c>
      <c r="E9" s="117"/>
    </row>
    <row r="10" spans="1:5" ht="19.5" x14ac:dyDescent="0.25">
      <c r="A10" s="119">
        <f t="shared" si="0"/>
        <v>5</v>
      </c>
      <c r="B10" s="118" t="s">
        <v>387</v>
      </c>
      <c r="C10" s="119" t="s">
        <v>384</v>
      </c>
      <c r="D10" s="119">
        <v>243</v>
      </c>
      <c r="E10" s="117"/>
    </row>
    <row r="11" spans="1:5" ht="19.5" x14ac:dyDescent="0.25">
      <c r="A11" s="119">
        <f t="shared" si="0"/>
        <v>6</v>
      </c>
      <c r="B11" s="118" t="s">
        <v>319</v>
      </c>
      <c r="C11" s="119" t="s">
        <v>384</v>
      </c>
      <c r="D11" s="119">
        <v>118</v>
      </c>
      <c r="E11" s="117"/>
    </row>
    <row r="12" spans="1:5" ht="19.5" x14ac:dyDescent="0.25">
      <c r="A12" s="119">
        <f t="shared" si="0"/>
        <v>7</v>
      </c>
      <c r="B12" s="118" t="s">
        <v>316</v>
      </c>
      <c r="C12" s="119" t="s">
        <v>384</v>
      </c>
      <c r="D12" s="119">
        <v>62</v>
      </c>
      <c r="E12" s="117"/>
    </row>
    <row r="13" spans="1:5" ht="19.5" x14ac:dyDescent="0.25">
      <c r="A13" s="119">
        <f t="shared" si="0"/>
        <v>8</v>
      </c>
      <c r="B13" s="118" t="s">
        <v>322</v>
      </c>
      <c r="C13" s="119" t="s">
        <v>384</v>
      </c>
      <c r="D13" s="119">
        <v>227</v>
      </c>
      <c r="E13" s="117"/>
    </row>
    <row r="14" spans="1:5" ht="19.5" x14ac:dyDescent="0.25">
      <c r="A14" s="119">
        <f t="shared" si="0"/>
        <v>9</v>
      </c>
      <c r="B14" s="118" t="s">
        <v>314</v>
      </c>
      <c r="C14" s="119" t="s">
        <v>384</v>
      </c>
      <c r="D14" s="119">
        <v>59</v>
      </c>
      <c r="E14" s="117"/>
    </row>
    <row r="15" spans="1:5" ht="19.5" x14ac:dyDescent="0.25">
      <c r="A15" s="119">
        <f t="shared" si="0"/>
        <v>10</v>
      </c>
      <c r="B15" s="118" t="s">
        <v>329</v>
      </c>
      <c r="C15" s="119" t="s">
        <v>384</v>
      </c>
      <c r="D15" s="119">
        <v>217</v>
      </c>
      <c r="E15" s="117"/>
    </row>
    <row r="16" spans="1:5" ht="19.5" x14ac:dyDescent="0.25">
      <c r="A16" s="119">
        <f t="shared" si="0"/>
        <v>11</v>
      </c>
      <c r="B16" s="118" t="s">
        <v>331</v>
      </c>
      <c r="C16" s="119" t="s">
        <v>384</v>
      </c>
      <c r="D16" s="119">
        <v>132</v>
      </c>
      <c r="E16" s="117"/>
    </row>
    <row r="17" spans="1:5" ht="19.5" x14ac:dyDescent="0.25">
      <c r="A17" s="119">
        <f t="shared" si="0"/>
        <v>12</v>
      </c>
      <c r="B17" s="118" t="s">
        <v>333</v>
      </c>
      <c r="C17" s="119" t="s">
        <v>384</v>
      </c>
      <c r="D17" s="119">
        <v>221</v>
      </c>
      <c r="E17" s="117"/>
    </row>
    <row r="18" spans="1:5" ht="19.5" x14ac:dyDescent="0.25">
      <c r="A18" s="119">
        <f t="shared" si="0"/>
        <v>13</v>
      </c>
      <c r="B18" s="118" t="s">
        <v>335</v>
      </c>
      <c r="C18" s="119" t="s">
        <v>384</v>
      </c>
      <c r="D18" s="119">
        <v>240</v>
      </c>
      <c r="E18" s="117"/>
    </row>
    <row r="19" spans="1:5" ht="19.5" x14ac:dyDescent="0.25">
      <c r="A19" s="119">
        <f t="shared" si="0"/>
        <v>14</v>
      </c>
      <c r="B19" s="118" t="s">
        <v>345</v>
      </c>
      <c r="C19" s="119" t="s">
        <v>384</v>
      </c>
      <c r="D19" s="119">
        <v>74</v>
      </c>
      <c r="E19" s="117"/>
    </row>
    <row r="20" spans="1:5" ht="19.5" x14ac:dyDescent="0.25">
      <c r="A20" s="119">
        <f t="shared" si="0"/>
        <v>15</v>
      </c>
      <c r="B20" s="118" t="s">
        <v>361</v>
      </c>
      <c r="C20" s="119" t="s">
        <v>384</v>
      </c>
      <c r="D20" s="119">
        <v>58</v>
      </c>
      <c r="E20" s="117"/>
    </row>
    <row r="21" spans="1:5" ht="19.5" x14ac:dyDescent="0.25">
      <c r="A21" s="119">
        <f t="shared" si="0"/>
        <v>16</v>
      </c>
      <c r="B21" s="118" t="s">
        <v>364</v>
      </c>
      <c r="C21" s="119" t="s">
        <v>384</v>
      </c>
      <c r="D21" s="119" t="s">
        <v>385</v>
      </c>
      <c r="E21" s="117"/>
    </row>
    <row r="22" spans="1:5" ht="19.5" x14ac:dyDescent="0.25">
      <c r="A22" s="119">
        <f t="shared" si="0"/>
        <v>17</v>
      </c>
      <c r="B22" s="118" t="s">
        <v>370</v>
      </c>
      <c r="C22" s="119" t="s">
        <v>384</v>
      </c>
      <c r="D22" s="119">
        <v>248</v>
      </c>
      <c r="E22" s="117"/>
    </row>
  </sheetData>
  <mergeCells count="4">
    <mergeCell ref="C4:E4"/>
    <mergeCell ref="B4:B5"/>
    <mergeCell ref="A4:A5"/>
    <mergeCell ref="A3:E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7"/>
  <sheetViews>
    <sheetView workbookViewId="0">
      <selection sqref="A1:R20"/>
    </sheetView>
  </sheetViews>
  <sheetFormatPr defaultRowHeight="15.75" x14ac:dyDescent="0.25"/>
  <cols>
    <col min="1" max="1" width="19.875" customWidth="1"/>
    <col min="17" max="17" width="13.125" customWidth="1"/>
  </cols>
  <sheetData>
    <row r="1" spans="1:18" ht="16.5" thickBot="1" x14ac:dyDescent="0.3">
      <c r="A1" s="46"/>
      <c r="B1" s="47"/>
      <c r="C1" s="47"/>
      <c r="D1" s="48" t="s">
        <v>0</v>
      </c>
      <c r="E1" s="47"/>
      <c r="F1" s="47"/>
      <c r="G1" s="48"/>
      <c r="H1" s="47"/>
      <c r="I1" s="47"/>
      <c r="J1" s="48"/>
      <c r="K1" s="48"/>
      <c r="L1" s="48" t="s">
        <v>1</v>
      </c>
      <c r="M1" s="48">
        <v>6.82</v>
      </c>
      <c r="N1" s="48">
        <v>2.65</v>
      </c>
      <c r="O1" s="47"/>
      <c r="P1" s="47"/>
      <c r="Q1" s="47"/>
      <c r="R1" s="47"/>
    </row>
    <row r="2" spans="1:18" ht="18.75" thickBot="1" x14ac:dyDescent="0.3">
      <c r="A2" s="49" t="s">
        <v>290</v>
      </c>
      <c r="B2" s="180">
        <v>44706</v>
      </c>
      <c r="C2" s="161">
        <v>44493</v>
      </c>
      <c r="D2" s="162"/>
      <c r="E2" s="180">
        <v>44738</v>
      </c>
      <c r="F2" s="161"/>
      <c r="G2" s="162"/>
      <c r="H2" s="160" t="s">
        <v>2</v>
      </c>
      <c r="I2" s="161"/>
      <c r="J2" s="162"/>
      <c r="K2" s="181" t="s">
        <v>3</v>
      </c>
      <c r="L2" s="50" t="s">
        <v>4</v>
      </c>
      <c r="M2" s="163" t="s">
        <v>5</v>
      </c>
      <c r="N2" s="164"/>
      <c r="O2" s="165"/>
      <c r="P2" s="50" t="s">
        <v>6</v>
      </c>
      <c r="Q2" s="179" t="s">
        <v>7</v>
      </c>
      <c r="R2" s="51"/>
    </row>
    <row r="3" spans="1:18" ht="18.75" thickBot="1" x14ac:dyDescent="0.3">
      <c r="A3" s="52">
        <v>13</v>
      </c>
      <c r="B3" s="160" t="s">
        <v>8</v>
      </c>
      <c r="C3" s="161"/>
      <c r="D3" s="162"/>
      <c r="E3" s="160" t="s">
        <v>8</v>
      </c>
      <c r="F3" s="161"/>
      <c r="G3" s="162"/>
      <c r="H3" s="160" t="s">
        <v>8</v>
      </c>
      <c r="I3" s="161"/>
      <c r="J3" s="162"/>
      <c r="K3" s="178"/>
      <c r="L3" s="53" t="s">
        <v>9</v>
      </c>
      <c r="M3" s="163" t="s">
        <v>10</v>
      </c>
      <c r="N3" s="164"/>
      <c r="O3" s="165"/>
      <c r="P3" s="53" t="s">
        <v>11</v>
      </c>
      <c r="Q3" s="159"/>
      <c r="R3" s="54"/>
    </row>
    <row r="4" spans="1:18" ht="25.5" x14ac:dyDescent="0.25">
      <c r="A4" s="171"/>
      <c r="B4" s="55" t="s">
        <v>13</v>
      </c>
      <c r="C4" s="56" t="s">
        <v>14</v>
      </c>
      <c r="D4" s="57" t="s">
        <v>15</v>
      </c>
      <c r="E4" s="55" t="s">
        <v>13</v>
      </c>
      <c r="F4" s="56" t="s">
        <v>14</v>
      </c>
      <c r="G4" s="57" t="s">
        <v>15</v>
      </c>
      <c r="H4" s="55" t="s">
        <v>13</v>
      </c>
      <c r="I4" s="56" t="s">
        <v>14</v>
      </c>
      <c r="J4" s="57" t="s">
        <v>16</v>
      </c>
      <c r="K4" s="58">
        <v>44706</v>
      </c>
      <c r="L4" s="58">
        <v>44742</v>
      </c>
      <c r="M4" s="59" t="s">
        <v>17</v>
      </c>
      <c r="N4" s="59" t="s">
        <v>18</v>
      </c>
      <c r="O4" s="59" t="s">
        <v>16</v>
      </c>
      <c r="P4" s="60" t="s">
        <v>19</v>
      </c>
      <c r="Q4" s="61">
        <v>44738</v>
      </c>
      <c r="R4" s="62" t="s">
        <v>20</v>
      </c>
    </row>
    <row r="5" spans="1:18" ht="16.5" thickBot="1" x14ac:dyDescent="0.3">
      <c r="A5" s="172"/>
      <c r="B5" s="63">
        <v>13168.22</v>
      </c>
      <c r="C5" s="64">
        <v>3555.93</v>
      </c>
      <c r="D5" s="64">
        <v>16724.16</v>
      </c>
      <c r="E5" s="64">
        <v>13573.16</v>
      </c>
      <c r="F5" s="64">
        <v>3689.68</v>
      </c>
      <c r="G5" s="64">
        <v>17262.86</v>
      </c>
      <c r="H5" s="65">
        <v>404.94</v>
      </c>
      <c r="I5" s="65">
        <v>133.75</v>
      </c>
      <c r="J5" s="65">
        <v>538.70000000000005</v>
      </c>
      <c r="K5" s="64">
        <v>3208.97</v>
      </c>
      <c r="L5" s="64">
        <v>3000</v>
      </c>
      <c r="M5" s="64">
        <v>2761.69</v>
      </c>
      <c r="N5" s="65">
        <v>354.44</v>
      </c>
      <c r="O5" s="64">
        <v>3116.13</v>
      </c>
      <c r="P5" s="65"/>
      <c r="Q5" s="65">
        <v>3092.84</v>
      </c>
      <c r="R5" s="66" t="s">
        <v>34</v>
      </c>
    </row>
    <row r="6" spans="1:18" ht="18.75" thickBot="1" x14ac:dyDescent="0.3">
      <c r="A6" s="67" t="s">
        <v>291</v>
      </c>
      <c r="B6" s="173">
        <v>44737</v>
      </c>
      <c r="C6" s="174">
        <v>44493</v>
      </c>
      <c r="D6" s="175"/>
      <c r="E6" s="173">
        <v>44768</v>
      </c>
      <c r="F6" s="174"/>
      <c r="G6" s="175"/>
      <c r="H6" s="176" t="s">
        <v>2</v>
      </c>
      <c r="I6" s="174"/>
      <c r="J6" s="175"/>
      <c r="K6" s="177" t="s">
        <v>3</v>
      </c>
      <c r="L6" s="68" t="s">
        <v>4</v>
      </c>
      <c r="M6" s="168" t="s">
        <v>5</v>
      </c>
      <c r="N6" s="169"/>
      <c r="O6" s="170"/>
      <c r="P6" s="68" t="s">
        <v>6</v>
      </c>
      <c r="Q6" s="158" t="s">
        <v>7</v>
      </c>
      <c r="R6" s="69"/>
    </row>
    <row r="7" spans="1:18" ht="18.75" thickBot="1" x14ac:dyDescent="0.3">
      <c r="A7" s="70" t="s">
        <v>292</v>
      </c>
      <c r="B7" s="160" t="s">
        <v>8</v>
      </c>
      <c r="C7" s="161"/>
      <c r="D7" s="162"/>
      <c r="E7" s="160" t="s">
        <v>8</v>
      </c>
      <c r="F7" s="161"/>
      <c r="G7" s="162"/>
      <c r="H7" s="160" t="s">
        <v>8</v>
      </c>
      <c r="I7" s="161"/>
      <c r="J7" s="162"/>
      <c r="K7" s="178"/>
      <c r="L7" s="53" t="s">
        <v>9</v>
      </c>
      <c r="M7" s="163" t="s">
        <v>10</v>
      </c>
      <c r="N7" s="164"/>
      <c r="O7" s="165"/>
      <c r="P7" s="53" t="s">
        <v>11</v>
      </c>
      <c r="Q7" s="159"/>
      <c r="R7" s="54"/>
    </row>
    <row r="8" spans="1:18" ht="25.5" x14ac:dyDescent="0.25">
      <c r="A8" s="166" t="s">
        <v>293</v>
      </c>
      <c r="B8" s="55" t="s">
        <v>13</v>
      </c>
      <c r="C8" s="56" t="s">
        <v>14</v>
      </c>
      <c r="D8" s="57" t="s">
        <v>15</v>
      </c>
      <c r="E8" s="55" t="s">
        <v>13</v>
      </c>
      <c r="F8" s="56" t="s">
        <v>14</v>
      </c>
      <c r="G8" s="57" t="s">
        <v>15</v>
      </c>
      <c r="H8" s="55" t="s">
        <v>13</v>
      </c>
      <c r="I8" s="56" t="s">
        <v>14</v>
      </c>
      <c r="J8" s="57" t="s">
        <v>16</v>
      </c>
      <c r="K8" s="58">
        <v>44737</v>
      </c>
      <c r="L8" s="58">
        <v>44773</v>
      </c>
      <c r="M8" s="59" t="s">
        <v>17</v>
      </c>
      <c r="N8" s="59" t="s">
        <v>18</v>
      </c>
      <c r="O8" s="59" t="s">
        <v>16</v>
      </c>
      <c r="P8" s="60" t="s">
        <v>19</v>
      </c>
      <c r="Q8" s="61">
        <v>44768</v>
      </c>
      <c r="R8" s="62" t="s">
        <v>20</v>
      </c>
    </row>
    <row r="9" spans="1:18" ht="37.5" customHeight="1" thickBot="1" x14ac:dyDescent="0.3">
      <c r="A9" s="167"/>
      <c r="B9" s="71">
        <v>13573.16</v>
      </c>
      <c r="C9" s="72">
        <v>3689.68</v>
      </c>
      <c r="D9" s="72">
        <v>17262.86</v>
      </c>
      <c r="E9" s="72">
        <v>13782.16</v>
      </c>
      <c r="F9" s="72">
        <v>3758.71</v>
      </c>
      <c r="G9" s="72">
        <f>E9+F9</f>
        <v>17540.87</v>
      </c>
      <c r="H9" s="73">
        <f>E9-B9</f>
        <v>209</v>
      </c>
      <c r="I9" s="73">
        <f>F9-C9</f>
        <v>69.0300000000002</v>
      </c>
      <c r="J9" s="73">
        <f>G9-D9</f>
        <v>278.0099999999984</v>
      </c>
      <c r="K9" s="74">
        <v>3092.84</v>
      </c>
      <c r="L9" s="74"/>
      <c r="M9" s="75">
        <f>H9*M1</f>
        <v>1425.38</v>
      </c>
      <c r="N9" s="76">
        <f>I9*N1</f>
        <v>182.92950000000053</v>
      </c>
      <c r="O9" s="77">
        <f>M9+N9</f>
        <v>1608.3095000000008</v>
      </c>
      <c r="P9" s="78"/>
      <c r="Q9" s="79">
        <f>K9-O9</f>
        <v>1484.5304999999994</v>
      </c>
      <c r="R9" s="80" t="s">
        <v>34</v>
      </c>
    </row>
    <row r="10" spans="1:18" ht="18" x14ac:dyDescent="0.25">
      <c r="A10" s="81"/>
      <c r="B10" s="82"/>
      <c r="C10" s="82"/>
      <c r="D10" s="82"/>
      <c r="E10" s="82"/>
      <c r="F10" s="82"/>
      <c r="G10" s="82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4"/>
    </row>
    <row r="11" spans="1:18" ht="18" x14ac:dyDescent="0.25">
      <c r="A11" s="85"/>
      <c r="B11" s="82"/>
      <c r="C11" s="82"/>
      <c r="D11" s="82"/>
      <c r="E11" s="82"/>
      <c r="F11" s="82"/>
      <c r="G11" s="82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4"/>
    </row>
    <row r="12" spans="1:18" ht="18.75" thickBot="1" x14ac:dyDescent="0.3">
      <c r="A12" s="85"/>
      <c r="B12" s="82"/>
      <c r="C12" s="82"/>
      <c r="D12" s="82"/>
      <c r="E12" s="82"/>
      <c r="F12" s="82"/>
      <c r="G12" s="82"/>
      <c r="H12" s="83"/>
      <c r="I12" s="83"/>
      <c r="J12" s="83"/>
      <c r="K12" s="83"/>
      <c r="L12" s="83"/>
      <c r="M12" s="83"/>
      <c r="N12" s="83"/>
      <c r="O12" s="83"/>
      <c r="P12" s="83"/>
      <c r="Q12" s="83"/>
      <c r="R12" s="84"/>
    </row>
    <row r="13" spans="1:18" ht="24" thickBot="1" x14ac:dyDescent="0.4">
      <c r="A13" s="155" t="s">
        <v>294</v>
      </c>
      <c r="B13" s="156"/>
      <c r="C13" s="156"/>
      <c r="D13" s="156"/>
      <c r="E13" s="157"/>
      <c r="H13" s="86" t="s">
        <v>295</v>
      </c>
      <c r="I13" s="86"/>
      <c r="J13" s="86"/>
      <c r="K13" s="86"/>
      <c r="L13" s="86"/>
    </row>
    <row r="14" spans="1:18" ht="57" x14ac:dyDescent="0.25">
      <c r="A14" s="87"/>
      <c r="B14" s="88" t="s">
        <v>296</v>
      </c>
      <c r="C14" s="88" t="s">
        <v>297</v>
      </c>
      <c r="D14" s="88" t="s">
        <v>298</v>
      </c>
      <c r="E14" s="88" t="s">
        <v>299</v>
      </c>
    </row>
    <row r="15" spans="1:18" ht="18" x14ac:dyDescent="0.25">
      <c r="A15" s="89" t="s">
        <v>13</v>
      </c>
      <c r="B15" s="90">
        <f>H5</f>
        <v>404.94</v>
      </c>
      <c r="C15" s="90">
        <f>B15/31</f>
        <v>13.06258064516129</v>
      </c>
      <c r="D15" s="91">
        <v>16</v>
      </c>
      <c r="E15" s="92">
        <f>D15*C15</f>
        <v>209.00129032258064</v>
      </c>
      <c r="F15" s="39"/>
      <c r="G15" s="39"/>
      <c r="K15" s="39"/>
      <c r="L15" s="39"/>
      <c r="M15" s="39"/>
      <c r="O15" s="39"/>
    </row>
    <row r="16" spans="1:18" ht="18" x14ac:dyDescent="0.25">
      <c r="A16" s="89" t="s">
        <v>14</v>
      </c>
      <c r="B16" s="93">
        <f>I5</f>
        <v>133.75</v>
      </c>
      <c r="C16" s="93">
        <f>B16/31</f>
        <v>4.314516129032258</v>
      </c>
      <c r="D16" s="94">
        <v>16</v>
      </c>
      <c r="E16" s="92">
        <f>D16*C16</f>
        <v>69.032258064516128</v>
      </c>
      <c r="F16" s="82"/>
      <c r="G16" s="82"/>
      <c r="H16" s="82"/>
      <c r="I16" s="82"/>
      <c r="K16" s="39"/>
      <c r="L16" s="39"/>
      <c r="M16" s="39"/>
      <c r="O16" s="39"/>
      <c r="R16" s="95"/>
    </row>
    <row r="17" spans="1:1" x14ac:dyDescent="0.25">
      <c r="A17" s="96"/>
    </row>
  </sheetData>
  <mergeCells count="23">
    <mergeCell ref="Q2:Q3"/>
    <mergeCell ref="B3:D3"/>
    <mergeCell ref="E3:G3"/>
    <mergeCell ref="H3:J3"/>
    <mergeCell ref="M3:O3"/>
    <mergeCell ref="B2:D2"/>
    <mergeCell ref="E2:G2"/>
    <mergeCell ref="H2:J2"/>
    <mergeCell ref="K2:K3"/>
    <mergeCell ref="M2:O2"/>
    <mergeCell ref="A4:A5"/>
    <mergeCell ref="B6:D6"/>
    <mergeCell ref="E6:G6"/>
    <mergeCell ref="H6:J6"/>
    <mergeCell ref="K6:K7"/>
    <mergeCell ref="A13:E13"/>
    <mergeCell ref="Q6:Q7"/>
    <mergeCell ref="B7:D7"/>
    <mergeCell ref="E7:G7"/>
    <mergeCell ref="H7:J7"/>
    <mergeCell ref="M7:O7"/>
    <mergeCell ref="A8:A9"/>
    <mergeCell ref="M6:O6"/>
  </mergeCells>
  <pageMargins left="0.70866141732283472" right="0.70866141732283472" top="0.74803149606299213" bottom="0.74803149606299213" header="0.31496062992125984" footer="0.31496062992125984"/>
  <pageSetup paperSize="9" scale="6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C78"/>
  <sheetViews>
    <sheetView workbookViewId="0">
      <selection activeCell="H11" sqref="H11"/>
    </sheetView>
  </sheetViews>
  <sheetFormatPr defaultRowHeight="15.75" x14ac:dyDescent="0.25"/>
  <cols>
    <col min="1" max="1" width="3.5" customWidth="1"/>
    <col min="2" max="2" width="12.625" style="39" customWidth="1"/>
    <col min="3" max="3" width="9" style="4"/>
  </cols>
  <sheetData>
    <row r="2" spans="1:3" x14ac:dyDescent="0.25">
      <c r="B2" s="102">
        <f>SUM(B3:B78)</f>
        <v>-424000.04498000001</v>
      </c>
    </row>
    <row r="3" spans="1:3" x14ac:dyDescent="0.25">
      <c r="A3">
        <v>1</v>
      </c>
      <c r="B3" s="39">
        <v>-24200.854099999979</v>
      </c>
      <c r="C3" s="4" t="s">
        <v>123</v>
      </c>
    </row>
    <row r="4" spans="1:3" x14ac:dyDescent="0.25">
      <c r="A4">
        <f>A3+1</f>
        <v>2</v>
      </c>
      <c r="B4" s="39">
        <v>-21562.44</v>
      </c>
      <c r="C4" s="4" t="s">
        <v>239</v>
      </c>
    </row>
    <row r="5" spans="1:3" x14ac:dyDescent="0.25">
      <c r="A5">
        <f t="shared" ref="A5:A68" si="0">A4+1</f>
        <v>3</v>
      </c>
      <c r="B5" s="41">
        <v>-20971.459100000007</v>
      </c>
      <c r="C5" s="29" t="s">
        <v>148</v>
      </c>
    </row>
    <row r="6" spans="1:3" x14ac:dyDescent="0.25">
      <c r="A6">
        <f t="shared" si="0"/>
        <v>4</v>
      </c>
      <c r="B6" s="41">
        <v>-18121.5962</v>
      </c>
      <c r="C6" s="29" t="s">
        <v>142</v>
      </c>
    </row>
    <row r="7" spans="1:3" x14ac:dyDescent="0.25">
      <c r="A7">
        <f t="shared" si="0"/>
        <v>5</v>
      </c>
      <c r="B7" s="41">
        <v>-17187.3943</v>
      </c>
      <c r="C7" s="29" t="s">
        <v>47</v>
      </c>
    </row>
    <row r="8" spans="1:3" x14ac:dyDescent="0.25">
      <c r="A8">
        <f t="shared" si="0"/>
        <v>6</v>
      </c>
      <c r="B8" s="41">
        <v>-16887.617999999988</v>
      </c>
      <c r="C8" s="29" t="s">
        <v>136</v>
      </c>
    </row>
    <row r="9" spans="1:3" x14ac:dyDescent="0.25">
      <c r="A9">
        <f t="shared" si="0"/>
        <v>7</v>
      </c>
      <c r="B9" s="41">
        <v>-13492.991699999991</v>
      </c>
      <c r="C9" s="29" t="s">
        <v>160</v>
      </c>
    </row>
    <row r="10" spans="1:3" x14ac:dyDescent="0.25">
      <c r="A10">
        <f t="shared" si="0"/>
        <v>8</v>
      </c>
      <c r="B10" s="41">
        <v>-12784.604000000005</v>
      </c>
      <c r="C10" s="29" t="s">
        <v>71</v>
      </c>
    </row>
    <row r="11" spans="1:3" x14ac:dyDescent="0.25">
      <c r="A11">
        <f t="shared" si="0"/>
        <v>9</v>
      </c>
      <c r="B11" s="41">
        <v>-12073.782280000021</v>
      </c>
      <c r="C11" s="29" t="s">
        <v>164</v>
      </c>
    </row>
    <row r="12" spans="1:3" x14ac:dyDescent="0.25">
      <c r="A12">
        <f t="shared" si="0"/>
        <v>10</v>
      </c>
      <c r="B12" s="41">
        <v>-11753.318700000014</v>
      </c>
      <c r="C12" s="29" t="s">
        <v>250</v>
      </c>
    </row>
    <row r="13" spans="1:3" x14ac:dyDescent="0.25">
      <c r="A13">
        <f t="shared" si="0"/>
        <v>11</v>
      </c>
      <c r="B13" s="39">
        <v>-10639.89103999998</v>
      </c>
      <c r="C13" s="4" t="s">
        <v>185</v>
      </c>
    </row>
    <row r="14" spans="1:3" x14ac:dyDescent="0.25">
      <c r="A14">
        <f t="shared" si="0"/>
        <v>12</v>
      </c>
      <c r="B14" s="41">
        <v>-9825.1943999999985</v>
      </c>
      <c r="C14" s="29" t="s">
        <v>196</v>
      </c>
    </row>
    <row r="15" spans="1:3" x14ac:dyDescent="0.25">
      <c r="A15">
        <f t="shared" si="0"/>
        <v>13</v>
      </c>
      <c r="B15" s="41">
        <v>-9742.634100000012</v>
      </c>
      <c r="C15" s="29" t="s">
        <v>53</v>
      </c>
    </row>
    <row r="16" spans="1:3" x14ac:dyDescent="0.25">
      <c r="A16">
        <f t="shared" si="0"/>
        <v>14</v>
      </c>
      <c r="B16" s="39">
        <v>-9177.9300000000021</v>
      </c>
      <c r="C16" s="4" t="s">
        <v>88</v>
      </c>
    </row>
    <row r="17" spans="1:3" x14ac:dyDescent="0.25">
      <c r="A17">
        <f t="shared" si="0"/>
        <v>15</v>
      </c>
      <c r="B17" s="41">
        <v>-7895.5133000000051</v>
      </c>
      <c r="C17" s="29" t="s">
        <v>140</v>
      </c>
    </row>
    <row r="18" spans="1:3" x14ac:dyDescent="0.25">
      <c r="A18">
        <f t="shared" si="0"/>
        <v>16</v>
      </c>
      <c r="B18" s="39">
        <v>-7398.6420999999991</v>
      </c>
      <c r="C18" s="4" t="s">
        <v>161</v>
      </c>
    </row>
    <row r="19" spans="1:3" x14ac:dyDescent="0.25">
      <c r="A19">
        <f t="shared" si="0"/>
        <v>17</v>
      </c>
      <c r="B19" s="39">
        <v>-7056.0374999999967</v>
      </c>
      <c r="C19" s="4" t="s">
        <v>80</v>
      </c>
    </row>
    <row r="20" spans="1:3" x14ac:dyDescent="0.25">
      <c r="A20">
        <f t="shared" si="0"/>
        <v>18</v>
      </c>
      <c r="B20" s="39">
        <v>-6944.0579999999809</v>
      </c>
      <c r="C20" s="4" t="s">
        <v>113</v>
      </c>
    </row>
    <row r="21" spans="1:3" x14ac:dyDescent="0.25">
      <c r="A21">
        <f t="shared" si="0"/>
        <v>19</v>
      </c>
      <c r="B21" s="39">
        <v>-6401.3050999999896</v>
      </c>
      <c r="C21" s="4" t="s">
        <v>58</v>
      </c>
    </row>
    <row r="22" spans="1:3" x14ac:dyDescent="0.25">
      <c r="A22">
        <f t="shared" si="0"/>
        <v>20</v>
      </c>
      <c r="B22" s="41">
        <v>-5975.7838999999731</v>
      </c>
      <c r="C22" s="29" t="s">
        <v>270</v>
      </c>
    </row>
    <row r="23" spans="1:3" x14ac:dyDescent="0.25">
      <c r="A23">
        <f t="shared" si="0"/>
        <v>21</v>
      </c>
      <c r="B23" s="41">
        <v>-5388.4235999999955</v>
      </c>
      <c r="C23" s="29" t="s">
        <v>23</v>
      </c>
    </row>
    <row r="24" spans="1:3" x14ac:dyDescent="0.25">
      <c r="A24">
        <f t="shared" si="0"/>
        <v>22</v>
      </c>
      <c r="B24" s="41">
        <v>-5315.8414000000012</v>
      </c>
      <c r="C24" s="29" t="s">
        <v>69</v>
      </c>
    </row>
    <row r="25" spans="1:3" x14ac:dyDescent="0.25">
      <c r="A25">
        <f t="shared" si="0"/>
        <v>23</v>
      </c>
      <c r="B25" s="41">
        <v>-5255.1676999999991</v>
      </c>
      <c r="C25" s="29" t="s">
        <v>170</v>
      </c>
    </row>
    <row r="26" spans="1:3" x14ac:dyDescent="0.25">
      <c r="A26">
        <f t="shared" si="0"/>
        <v>24</v>
      </c>
      <c r="B26" s="39">
        <v>-5243.7642999999889</v>
      </c>
      <c r="C26" s="4" t="s">
        <v>74</v>
      </c>
    </row>
    <row r="27" spans="1:3" x14ac:dyDescent="0.25">
      <c r="A27">
        <f t="shared" si="0"/>
        <v>25</v>
      </c>
      <c r="B27" s="39">
        <v>-4997.57</v>
      </c>
      <c r="C27" s="4" t="s">
        <v>173</v>
      </c>
    </row>
    <row r="28" spans="1:3" x14ac:dyDescent="0.25">
      <c r="A28">
        <f t="shared" si="0"/>
        <v>26</v>
      </c>
      <c r="B28" s="41">
        <v>-4996.8173000000006</v>
      </c>
      <c r="C28" s="29" t="s">
        <v>35</v>
      </c>
    </row>
    <row r="29" spans="1:3" x14ac:dyDescent="0.25">
      <c r="A29">
        <f t="shared" si="0"/>
        <v>27</v>
      </c>
      <c r="B29" s="41">
        <v>-4831.9043999999903</v>
      </c>
      <c r="C29" s="29" t="s">
        <v>122</v>
      </c>
    </row>
    <row r="30" spans="1:3" x14ac:dyDescent="0.25">
      <c r="A30">
        <f t="shared" si="0"/>
        <v>28</v>
      </c>
      <c r="B30" s="41">
        <v>-4803.4458000000013</v>
      </c>
      <c r="C30" s="29" t="s">
        <v>126</v>
      </c>
    </row>
    <row r="31" spans="1:3" x14ac:dyDescent="0.25">
      <c r="A31">
        <f t="shared" si="0"/>
        <v>29</v>
      </c>
      <c r="B31" s="41">
        <v>-4766.9006000000072</v>
      </c>
      <c r="C31" s="29" t="s">
        <v>98</v>
      </c>
    </row>
    <row r="32" spans="1:3" x14ac:dyDescent="0.25">
      <c r="A32">
        <f t="shared" si="0"/>
        <v>30</v>
      </c>
      <c r="B32" s="39">
        <v>-4724.3011999999972</v>
      </c>
      <c r="C32" s="4" t="s">
        <v>109</v>
      </c>
    </row>
    <row r="33" spans="1:3" x14ac:dyDescent="0.25">
      <c r="A33">
        <f t="shared" si="0"/>
        <v>31</v>
      </c>
      <c r="B33" s="39">
        <v>-4456.4895000000015</v>
      </c>
      <c r="C33" s="4" t="s">
        <v>38</v>
      </c>
    </row>
    <row r="34" spans="1:3" x14ac:dyDescent="0.25">
      <c r="A34">
        <f t="shared" si="0"/>
        <v>32</v>
      </c>
      <c r="B34" s="39">
        <v>-4315.3782999999994</v>
      </c>
      <c r="C34" s="4" t="s">
        <v>288</v>
      </c>
    </row>
    <row r="35" spans="1:3" x14ac:dyDescent="0.25">
      <c r="A35">
        <f t="shared" si="0"/>
        <v>33</v>
      </c>
      <c r="B35" s="39">
        <v>-4245.735099999999</v>
      </c>
      <c r="C35" s="4" t="s">
        <v>111</v>
      </c>
    </row>
    <row r="36" spans="1:3" x14ac:dyDescent="0.25">
      <c r="A36">
        <f t="shared" si="0"/>
        <v>34</v>
      </c>
      <c r="B36" s="39">
        <v>-4237.0262999999986</v>
      </c>
      <c r="C36" s="4" t="s">
        <v>245</v>
      </c>
    </row>
    <row r="37" spans="1:3" x14ac:dyDescent="0.25">
      <c r="A37">
        <f t="shared" si="0"/>
        <v>35</v>
      </c>
      <c r="B37" s="41">
        <v>-4203.4567999999854</v>
      </c>
      <c r="C37" s="29" t="s">
        <v>83</v>
      </c>
    </row>
    <row r="38" spans="1:3" x14ac:dyDescent="0.25">
      <c r="A38">
        <f t="shared" si="0"/>
        <v>36</v>
      </c>
      <c r="B38" s="39">
        <v>-4116.2609000000002</v>
      </c>
      <c r="C38" s="4" t="s">
        <v>76</v>
      </c>
    </row>
    <row r="39" spans="1:3" x14ac:dyDescent="0.25">
      <c r="A39">
        <f t="shared" si="0"/>
        <v>37</v>
      </c>
      <c r="B39" s="39">
        <v>-3924.5259000000015</v>
      </c>
      <c r="C39" s="4" t="s">
        <v>221</v>
      </c>
    </row>
    <row r="40" spans="1:3" x14ac:dyDescent="0.25">
      <c r="A40">
        <f t="shared" si="0"/>
        <v>38</v>
      </c>
      <c r="B40" s="41">
        <v>-3826.8779999999988</v>
      </c>
      <c r="C40" s="29" t="s">
        <v>120</v>
      </c>
    </row>
    <row r="41" spans="1:3" x14ac:dyDescent="0.25">
      <c r="A41">
        <f t="shared" si="0"/>
        <v>39</v>
      </c>
      <c r="B41" s="41">
        <v>-3802.9528999999993</v>
      </c>
      <c r="C41" s="29" t="s">
        <v>186</v>
      </c>
    </row>
    <row r="42" spans="1:3" x14ac:dyDescent="0.25">
      <c r="A42">
        <f t="shared" si="0"/>
        <v>40</v>
      </c>
      <c r="B42" s="39">
        <v>-3775.5362000000014</v>
      </c>
      <c r="C42" s="4" t="s">
        <v>213</v>
      </c>
    </row>
    <row r="43" spans="1:3" x14ac:dyDescent="0.25">
      <c r="A43">
        <f t="shared" si="0"/>
        <v>41</v>
      </c>
      <c r="B43" s="41">
        <v>-3667.2926999999995</v>
      </c>
      <c r="C43" s="29" t="s">
        <v>204</v>
      </c>
    </row>
    <row r="44" spans="1:3" x14ac:dyDescent="0.25">
      <c r="A44">
        <f t="shared" si="0"/>
        <v>42</v>
      </c>
      <c r="B44" s="41">
        <v>-3664.5819999999985</v>
      </c>
      <c r="C44" s="29" t="s">
        <v>21</v>
      </c>
    </row>
    <row r="45" spans="1:3" x14ac:dyDescent="0.25">
      <c r="A45">
        <f t="shared" si="0"/>
        <v>43</v>
      </c>
      <c r="B45" s="41">
        <v>-3442.560999999997</v>
      </c>
      <c r="C45" s="29" t="s">
        <v>228</v>
      </c>
    </row>
    <row r="46" spans="1:3" x14ac:dyDescent="0.25">
      <c r="A46">
        <f t="shared" si="0"/>
        <v>44</v>
      </c>
      <c r="B46" s="41">
        <v>-3413.3553000000084</v>
      </c>
      <c r="C46" s="29" t="s">
        <v>130</v>
      </c>
    </row>
    <row r="47" spans="1:3" x14ac:dyDescent="0.25">
      <c r="A47">
        <f t="shared" si="0"/>
        <v>45</v>
      </c>
      <c r="B47" s="39">
        <v>-3354.3061999999968</v>
      </c>
      <c r="C47" s="4" t="s">
        <v>42</v>
      </c>
    </row>
    <row r="48" spans="1:3" x14ac:dyDescent="0.25">
      <c r="A48">
        <f t="shared" si="0"/>
        <v>46</v>
      </c>
      <c r="B48" s="39">
        <v>-3284.3926000000029</v>
      </c>
      <c r="C48" s="4" t="s">
        <v>225</v>
      </c>
    </row>
    <row r="49" spans="1:3" x14ac:dyDescent="0.25">
      <c r="A49">
        <f t="shared" si="0"/>
        <v>47</v>
      </c>
      <c r="B49" s="39">
        <v>-3282.9199000000003</v>
      </c>
      <c r="C49" s="4" t="s">
        <v>32</v>
      </c>
    </row>
    <row r="50" spans="1:3" x14ac:dyDescent="0.25">
      <c r="A50">
        <f t="shared" si="0"/>
        <v>48</v>
      </c>
      <c r="B50" s="41">
        <v>-3233.554500000002</v>
      </c>
      <c r="C50" s="29" t="s">
        <v>258</v>
      </c>
    </row>
    <row r="51" spans="1:3" x14ac:dyDescent="0.25">
      <c r="A51">
        <f t="shared" si="0"/>
        <v>49</v>
      </c>
      <c r="B51" s="39">
        <v>-3067.3939500000047</v>
      </c>
      <c r="C51" s="4" t="s">
        <v>84</v>
      </c>
    </row>
    <row r="52" spans="1:3" x14ac:dyDescent="0.25">
      <c r="A52">
        <f t="shared" si="0"/>
        <v>50</v>
      </c>
      <c r="B52" s="39">
        <v>-3055.1093000000023</v>
      </c>
      <c r="C52" s="4" t="s">
        <v>105</v>
      </c>
    </row>
    <row r="53" spans="1:3" x14ac:dyDescent="0.25">
      <c r="A53">
        <f t="shared" si="0"/>
        <v>51</v>
      </c>
      <c r="B53" s="39">
        <v>-3004.9317999999989</v>
      </c>
      <c r="C53" s="4" t="s">
        <v>235</v>
      </c>
    </row>
    <row r="54" spans="1:3" x14ac:dyDescent="0.25">
      <c r="A54">
        <f t="shared" si="0"/>
        <v>52</v>
      </c>
      <c r="B54" s="41">
        <v>-2927.4911999999995</v>
      </c>
      <c r="C54" s="29" t="s">
        <v>81</v>
      </c>
    </row>
    <row r="55" spans="1:3" x14ac:dyDescent="0.25">
      <c r="A55">
        <f t="shared" si="0"/>
        <v>53</v>
      </c>
      <c r="B55" s="41">
        <v>-2654.4638999999938</v>
      </c>
      <c r="C55" s="29" t="s">
        <v>194</v>
      </c>
    </row>
    <row r="56" spans="1:3" x14ac:dyDescent="0.25">
      <c r="A56">
        <f t="shared" si="0"/>
        <v>54</v>
      </c>
      <c r="B56" s="39">
        <v>-2591.3647000000005</v>
      </c>
      <c r="C56" s="4" t="s">
        <v>201</v>
      </c>
    </row>
    <row r="57" spans="1:3" x14ac:dyDescent="0.25">
      <c r="A57">
        <f t="shared" si="0"/>
        <v>55</v>
      </c>
      <c r="B57" s="39">
        <v>-2453.6646999999994</v>
      </c>
      <c r="C57" s="4" t="s">
        <v>283</v>
      </c>
    </row>
    <row r="58" spans="1:3" x14ac:dyDescent="0.25">
      <c r="A58">
        <f t="shared" si="0"/>
        <v>56</v>
      </c>
      <c r="B58" s="41">
        <v>-2417.291900000012</v>
      </c>
      <c r="C58" s="29" t="s">
        <v>146</v>
      </c>
    </row>
    <row r="59" spans="1:3" x14ac:dyDescent="0.25">
      <c r="A59">
        <f t="shared" si="0"/>
        <v>57</v>
      </c>
      <c r="B59" s="41">
        <v>-2227.3868999999963</v>
      </c>
      <c r="C59" s="29" t="s">
        <v>67</v>
      </c>
    </row>
    <row r="60" spans="1:3" x14ac:dyDescent="0.25">
      <c r="A60">
        <f t="shared" si="0"/>
        <v>58</v>
      </c>
      <c r="B60" s="39">
        <v>-2098.4379000000026</v>
      </c>
      <c r="C60" s="4" t="s">
        <v>181</v>
      </c>
    </row>
    <row r="61" spans="1:3" x14ac:dyDescent="0.25">
      <c r="A61">
        <f t="shared" si="0"/>
        <v>59</v>
      </c>
      <c r="B61" s="41">
        <v>-2071.6653000000001</v>
      </c>
      <c r="C61" s="29" t="s">
        <v>73</v>
      </c>
    </row>
    <row r="62" spans="1:3" x14ac:dyDescent="0.25">
      <c r="A62">
        <f t="shared" si="0"/>
        <v>60</v>
      </c>
      <c r="B62" s="41">
        <v>-2060.5121999999956</v>
      </c>
      <c r="C62" s="29" t="s">
        <v>110</v>
      </c>
    </row>
    <row r="63" spans="1:3" x14ac:dyDescent="0.25">
      <c r="A63">
        <f t="shared" si="0"/>
        <v>61</v>
      </c>
      <c r="B63" s="41">
        <v>-2015.6598000000024</v>
      </c>
      <c r="C63" s="29" t="s">
        <v>87</v>
      </c>
    </row>
    <row r="64" spans="1:3" x14ac:dyDescent="0.25">
      <c r="A64">
        <f t="shared" si="0"/>
        <v>62</v>
      </c>
      <c r="B64" s="39">
        <v>-1878.1106999999993</v>
      </c>
      <c r="C64" s="4" t="s">
        <v>78</v>
      </c>
    </row>
    <row r="65" spans="1:3" x14ac:dyDescent="0.25">
      <c r="A65">
        <f t="shared" si="0"/>
        <v>63</v>
      </c>
      <c r="B65" s="39">
        <v>-1845.8092999999985</v>
      </c>
      <c r="C65" s="4" t="s">
        <v>187</v>
      </c>
    </row>
    <row r="66" spans="1:3" x14ac:dyDescent="0.25">
      <c r="A66">
        <f t="shared" si="0"/>
        <v>64</v>
      </c>
      <c r="B66" s="39">
        <v>-1798.9854</v>
      </c>
      <c r="C66" s="4" t="s">
        <v>119</v>
      </c>
    </row>
    <row r="67" spans="1:3" x14ac:dyDescent="0.25">
      <c r="A67">
        <f t="shared" si="0"/>
        <v>65</v>
      </c>
      <c r="B67" s="41">
        <v>-1793.0389000000105</v>
      </c>
      <c r="C67" s="29" t="s">
        <v>79</v>
      </c>
    </row>
    <row r="68" spans="1:3" x14ac:dyDescent="0.25">
      <c r="A68">
        <f t="shared" si="0"/>
        <v>66</v>
      </c>
      <c r="B68" s="41">
        <v>-1787.0723000000014</v>
      </c>
      <c r="C68" s="29" t="s">
        <v>152</v>
      </c>
    </row>
    <row r="69" spans="1:3" x14ac:dyDescent="0.25">
      <c r="A69">
        <f t="shared" ref="A69:A78" si="1">A68+1</f>
        <v>67</v>
      </c>
      <c r="B69" s="39">
        <v>-1671.515799999999</v>
      </c>
      <c r="C69" s="4" t="s">
        <v>40</v>
      </c>
    </row>
    <row r="70" spans="1:3" x14ac:dyDescent="0.25">
      <c r="A70">
        <f t="shared" si="1"/>
        <v>68</v>
      </c>
      <c r="B70" s="41">
        <v>-1657.1768999999993</v>
      </c>
      <c r="C70" s="29" t="s">
        <v>25</v>
      </c>
    </row>
    <row r="71" spans="1:3" x14ac:dyDescent="0.25">
      <c r="A71">
        <f t="shared" si="1"/>
        <v>69</v>
      </c>
      <c r="B71" s="39">
        <v>-1536.4354999999971</v>
      </c>
      <c r="C71" s="4" t="s">
        <v>72</v>
      </c>
    </row>
    <row r="72" spans="1:3" x14ac:dyDescent="0.25">
      <c r="A72">
        <f t="shared" si="1"/>
        <v>70</v>
      </c>
      <c r="B72" s="41">
        <v>-1524.8146999999992</v>
      </c>
      <c r="C72" s="29" t="s">
        <v>55</v>
      </c>
    </row>
    <row r="73" spans="1:3" x14ac:dyDescent="0.25">
      <c r="A73">
        <f t="shared" si="1"/>
        <v>71</v>
      </c>
      <c r="B73" s="41">
        <v>-1509.8233999999989</v>
      </c>
      <c r="C73" s="29" t="s">
        <v>156</v>
      </c>
    </row>
    <row r="74" spans="1:3" x14ac:dyDescent="0.25">
      <c r="A74">
        <f t="shared" si="1"/>
        <v>72</v>
      </c>
      <c r="B74" s="41">
        <v>-1277.734699999997</v>
      </c>
      <c r="C74" s="29" t="s">
        <v>94</v>
      </c>
    </row>
    <row r="75" spans="1:3" x14ac:dyDescent="0.25">
      <c r="A75">
        <f t="shared" si="1"/>
        <v>73</v>
      </c>
      <c r="B75" s="41">
        <v>-1198.9455100000196</v>
      </c>
      <c r="C75" s="29" t="s">
        <v>106</v>
      </c>
    </row>
    <row r="76" spans="1:3" x14ac:dyDescent="0.25">
      <c r="A76">
        <f t="shared" si="1"/>
        <v>74</v>
      </c>
      <c r="B76" s="39">
        <v>-1097.0565999999994</v>
      </c>
      <c r="C76" s="4" t="s">
        <v>129</v>
      </c>
    </row>
    <row r="77" spans="1:3" x14ac:dyDescent="0.25">
      <c r="A77">
        <f t="shared" si="1"/>
        <v>75</v>
      </c>
      <c r="B77" s="41">
        <v>-1087.9956000000004</v>
      </c>
      <c r="C77" s="29" t="s">
        <v>230</v>
      </c>
    </row>
    <row r="78" spans="1:3" x14ac:dyDescent="0.25">
      <c r="A78">
        <f t="shared" si="1"/>
        <v>76</v>
      </c>
      <c r="B78" s="39">
        <v>-1025.7678999999998</v>
      </c>
      <c r="C78" s="4" t="s">
        <v>46</v>
      </c>
    </row>
  </sheetData>
  <autoFilter ref="B1:C78">
    <sortState ref="B2:C269">
      <sortCondition ref="B1:B269"/>
    </sortState>
  </autoFilter>
  <pageMargins left="0.70866141732283472" right="0.70866141732283472" top="0.74803149606299213" bottom="0.74803149606299213" header="0.31496062992125984" footer="0.31496062992125984"/>
  <pageSetup paperSize="9" scale="1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Лист1</vt:lpstr>
      <vt:lpstr>Лист4</vt:lpstr>
      <vt:lpstr>Лист2</vt:lpstr>
      <vt:lpstr>Лист3</vt:lpstr>
      <vt:lpstr>13</vt:lpstr>
      <vt:lpstr>Должники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Старшова Нина Васильевна</cp:lastModifiedBy>
  <cp:lastPrinted>2022-10-06T11:24:52Z</cp:lastPrinted>
  <dcterms:created xsi:type="dcterms:W3CDTF">2022-08-01T14:49:12Z</dcterms:created>
  <dcterms:modified xsi:type="dcterms:W3CDTF">2022-10-06T16:30:45Z</dcterms:modified>
</cp:coreProperties>
</file>