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tarshova\Desktop\нннн\СНТ ОТДЫХ\Электроэнергия\"/>
    </mc:Choice>
  </mc:AlternateContent>
  <bookViews>
    <workbookView xWindow="0" yWindow="0" windowWidth="28800" windowHeight="11835"/>
  </bookViews>
  <sheets>
    <sheet name="Лист1" sheetId="1" r:id="rId1"/>
    <sheet name="13" sheetId="2" r:id="rId2"/>
    <sheet name="Лист5" sheetId="6" r:id="rId3"/>
  </sheets>
  <definedNames>
    <definedName name="_xlnm._FilterDatabase" localSheetId="0" hidden="1">Лист1!$A$7:$AD$276</definedName>
    <definedName name="_xlnm._FilterDatabase" localSheetId="2" hidden="1">Лист5!$A$1:$B$1</definedName>
  </definedNames>
  <calcPr calcId="152511" refMode="R1C1"/>
</workbook>
</file>

<file path=xl/calcChain.xml><?xml version="1.0" encoding="utf-8"?>
<calcChain xmlns="http://schemas.openxmlformats.org/spreadsheetml/2006/main">
  <c r="M262" i="1" l="1"/>
  <c r="M174" i="1"/>
  <c r="G277" i="1" l="1"/>
  <c r="F277" i="1"/>
  <c r="J276" i="1"/>
  <c r="I276" i="1"/>
  <c r="K140" i="1"/>
  <c r="J140" i="1"/>
  <c r="I140" i="1"/>
  <c r="K138" i="1"/>
  <c r="J138" i="1"/>
  <c r="I138" i="1"/>
  <c r="I137" i="1"/>
  <c r="B16" i="2" l="1"/>
  <c r="C16" i="2" s="1"/>
  <c r="E16" i="2" s="1"/>
  <c r="B15" i="2"/>
  <c r="C15" i="2" s="1"/>
  <c r="E15" i="2" s="1"/>
  <c r="M9" i="2"/>
  <c r="I9" i="2"/>
  <c r="N9" i="2" s="1"/>
  <c r="O9" i="2" s="1"/>
  <c r="Q9" i="2" s="1"/>
  <c r="H9" i="2"/>
  <c r="G9" i="2"/>
  <c r="J9" i="2" s="1"/>
  <c r="K23" i="1"/>
  <c r="J23" i="1"/>
  <c r="I23" i="1"/>
  <c r="M277" i="1" l="1"/>
  <c r="H224" i="1" l="1"/>
  <c r="H277" i="1" s="1"/>
  <c r="R256" i="1" l="1"/>
  <c r="Q1" i="1"/>
  <c r="S276" i="1"/>
  <c r="K276" i="1"/>
  <c r="S275" i="1"/>
  <c r="K275" i="1"/>
  <c r="J275" i="1"/>
  <c r="I275" i="1"/>
  <c r="S274" i="1"/>
  <c r="K274" i="1"/>
  <c r="J274" i="1"/>
  <c r="I274" i="1"/>
  <c r="S273" i="1"/>
  <c r="K273" i="1"/>
  <c r="J273" i="1"/>
  <c r="I273" i="1"/>
  <c r="S272" i="1"/>
  <c r="K272" i="1"/>
  <c r="J272" i="1"/>
  <c r="I272" i="1"/>
  <c r="S271" i="1"/>
  <c r="K271" i="1"/>
  <c r="J271" i="1"/>
  <c r="I271" i="1"/>
  <c r="S270" i="1"/>
  <c r="K270" i="1"/>
  <c r="J270" i="1"/>
  <c r="I270" i="1"/>
  <c r="S269" i="1"/>
  <c r="K269" i="1"/>
  <c r="J269" i="1"/>
  <c r="I269" i="1"/>
  <c r="S268" i="1"/>
  <c r="S267" i="1"/>
  <c r="S266" i="1"/>
  <c r="S265" i="1"/>
  <c r="S264" i="1"/>
  <c r="S263" i="1"/>
  <c r="K263" i="1"/>
  <c r="J263" i="1"/>
  <c r="I263" i="1"/>
  <c r="S262" i="1"/>
  <c r="K262" i="1"/>
  <c r="J262" i="1"/>
  <c r="I262" i="1"/>
  <c r="S261" i="1"/>
  <c r="K261" i="1"/>
  <c r="J261" i="1"/>
  <c r="I261" i="1"/>
  <c r="S260" i="1"/>
  <c r="K260" i="1"/>
  <c r="J260" i="1"/>
  <c r="I260" i="1"/>
  <c r="S259" i="1"/>
  <c r="K259" i="1"/>
  <c r="J259" i="1"/>
  <c r="I259" i="1"/>
  <c r="S258" i="1"/>
  <c r="K258" i="1"/>
  <c r="J258" i="1"/>
  <c r="I258" i="1"/>
  <c r="S257" i="1"/>
  <c r="S256" i="1"/>
  <c r="S255" i="1"/>
  <c r="S254" i="1"/>
  <c r="K254" i="1"/>
  <c r="J254" i="1"/>
  <c r="I254" i="1"/>
  <c r="S253" i="1"/>
  <c r="K253" i="1"/>
  <c r="J253" i="1"/>
  <c r="I253" i="1"/>
  <c r="S252" i="1"/>
  <c r="S251" i="1"/>
  <c r="S250" i="1"/>
  <c r="K250" i="1"/>
  <c r="J250" i="1"/>
  <c r="I250" i="1"/>
  <c r="S249" i="1"/>
  <c r="K249" i="1"/>
  <c r="J249" i="1"/>
  <c r="I249" i="1"/>
  <c r="S248" i="1"/>
  <c r="S247" i="1"/>
  <c r="S246" i="1"/>
  <c r="S245" i="1"/>
  <c r="S244" i="1"/>
  <c r="S243" i="1"/>
  <c r="S242" i="1"/>
  <c r="K242" i="1"/>
  <c r="J242" i="1"/>
  <c r="I242" i="1"/>
  <c r="S241" i="1"/>
  <c r="S240" i="1"/>
  <c r="K240" i="1"/>
  <c r="J240" i="1"/>
  <c r="I240" i="1"/>
  <c r="S239" i="1"/>
  <c r="K239" i="1"/>
  <c r="J239" i="1"/>
  <c r="I239" i="1"/>
  <c r="S238" i="1"/>
  <c r="K238" i="1"/>
  <c r="J238" i="1"/>
  <c r="I238" i="1"/>
  <c r="S237" i="1"/>
  <c r="K237" i="1"/>
  <c r="J237" i="1"/>
  <c r="I237" i="1"/>
  <c r="S236" i="1"/>
  <c r="K236" i="1"/>
  <c r="J236" i="1"/>
  <c r="I236" i="1"/>
  <c r="S235" i="1"/>
  <c r="K235" i="1"/>
  <c r="J235" i="1"/>
  <c r="I235" i="1"/>
  <c r="S234" i="1"/>
  <c r="S233" i="1"/>
  <c r="S232" i="1"/>
  <c r="S231" i="1"/>
  <c r="K231" i="1"/>
  <c r="J231" i="1"/>
  <c r="I231" i="1"/>
  <c r="S230" i="1"/>
  <c r="K230" i="1"/>
  <c r="J230" i="1"/>
  <c r="I230" i="1"/>
  <c r="S229" i="1"/>
  <c r="K229" i="1"/>
  <c r="J229" i="1"/>
  <c r="I229" i="1"/>
  <c r="S228" i="1"/>
  <c r="K228" i="1"/>
  <c r="J228" i="1"/>
  <c r="I228" i="1"/>
  <c r="S227" i="1"/>
  <c r="K227" i="1"/>
  <c r="J227" i="1"/>
  <c r="I227" i="1"/>
  <c r="S226" i="1"/>
  <c r="K226" i="1"/>
  <c r="J226" i="1"/>
  <c r="I226" i="1"/>
  <c r="S225" i="1"/>
  <c r="S224" i="1"/>
  <c r="K224" i="1"/>
  <c r="J224" i="1"/>
  <c r="I224" i="1"/>
  <c r="S223" i="1"/>
  <c r="S222" i="1"/>
  <c r="K222" i="1"/>
  <c r="J222" i="1"/>
  <c r="I222" i="1"/>
  <c r="S221" i="1"/>
  <c r="S220" i="1"/>
  <c r="S219" i="1"/>
  <c r="S218" i="1"/>
  <c r="S217" i="1"/>
  <c r="S216" i="1"/>
  <c r="K216" i="1"/>
  <c r="J216" i="1"/>
  <c r="I216" i="1"/>
  <c r="S215" i="1"/>
  <c r="K215" i="1"/>
  <c r="J215" i="1"/>
  <c r="I215" i="1"/>
  <c r="S214" i="1"/>
  <c r="K214" i="1"/>
  <c r="J214" i="1"/>
  <c r="I214" i="1"/>
  <c r="S213" i="1"/>
  <c r="K213" i="1"/>
  <c r="J213" i="1"/>
  <c r="I213" i="1"/>
  <c r="S212" i="1"/>
  <c r="K212" i="1"/>
  <c r="J212" i="1"/>
  <c r="I212" i="1"/>
  <c r="S211" i="1"/>
  <c r="K211" i="1"/>
  <c r="J211" i="1"/>
  <c r="I211" i="1"/>
  <c r="S210" i="1"/>
  <c r="K210" i="1"/>
  <c r="J210" i="1"/>
  <c r="I210" i="1"/>
  <c r="S209" i="1"/>
  <c r="K209" i="1"/>
  <c r="J209" i="1"/>
  <c r="I209" i="1"/>
  <c r="S208" i="1"/>
  <c r="S207" i="1"/>
  <c r="S206" i="1"/>
  <c r="S205" i="1"/>
  <c r="S204" i="1"/>
  <c r="S203" i="1"/>
  <c r="S202" i="1"/>
  <c r="S201" i="1"/>
  <c r="K201" i="1"/>
  <c r="J201" i="1"/>
  <c r="I201" i="1"/>
  <c r="S200" i="1"/>
  <c r="K200" i="1"/>
  <c r="J200" i="1"/>
  <c r="I200" i="1"/>
  <c r="S199" i="1"/>
  <c r="K199" i="1"/>
  <c r="J199" i="1"/>
  <c r="I199" i="1"/>
  <c r="S198" i="1"/>
  <c r="S197" i="1"/>
  <c r="K197" i="1"/>
  <c r="J197" i="1"/>
  <c r="I197" i="1"/>
  <c r="S196" i="1"/>
  <c r="S195" i="1"/>
  <c r="S194" i="1"/>
  <c r="S193" i="1"/>
  <c r="K193" i="1"/>
  <c r="J193" i="1"/>
  <c r="I193" i="1"/>
  <c r="S192" i="1"/>
  <c r="K192" i="1"/>
  <c r="J192" i="1"/>
  <c r="I192" i="1"/>
  <c r="S191" i="1"/>
  <c r="S190" i="1"/>
  <c r="S189" i="1"/>
  <c r="K189" i="1"/>
  <c r="J189" i="1"/>
  <c r="I189" i="1"/>
  <c r="S188" i="1"/>
  <c r="K188" i="1"/>
  <c r="J188" i="1"/>
  <c r="I188" i="1"/>
  <c r="S187" i="1"/>
  <c r="K187" i="1"/>
  <c r="J187" i="1"/>
  <c r="I187" i="1"/>
  <c r="S186" i="1"/>
  <c r="S185" i="1"/>
  <c r="K185" i="1"/>
  <c r="J185" i="1"/>
  <c r="I185" i="1"/>
  <c r="S184" i="1"/>
  <c r="S183" i="1"/>
  <c r="S182" i="1"/>
  <c r="K182" i="1"/>
  <c r="J182" i="1"/>
  <c r="I182" i="1"/>
  <c r="S181" i="1"/>
  <c r="S180" i="1"/>
  <c r="K180" i="1"/>
  <c r="J180" i="1"/>
  <c r="I180" i="1"/>
  <c r="S179" i="1"/>
  <c r="S178" i="1"/>
  <c r="S177" i="1"/>
  <c r="K177" i="1"/>
  <c r="J177" i="1"/>
  <c r="I177" i="1"/>
  <c r="S176" i="1"/>
  <c r="K176" i="1"/>
  <c r="J176" i="1"/>
  <c r="I176" i="1"/>
  <c r="S175" i="1"/>
  <c r="K175" i="1"/>
  <c r="J175" i="1"/>
  <c r="I175" i="1"/>
  <c r="S174" i="1"/>
  <c r="K174" i="1"/>
  <c r="J174" i="1"/>
  <c r="I174" i="1"/>
  <c r="S173" i="1"/>
  <c r="K173" i="1"/>
  <c r="J173" i="1"/>
  <c r="I173" i="1"/>
  <c r="S172" i="1"/>
  <c r="K172" i="1"/>
  <c r="J172" i="1"/>
  <c r="I172" i="1"/>
  <c r="S171" i="1"/>
  <c r="S170" i="1"/>
  <c r="K170" i="1"/>
  <c r="J170" i="1"/>
  <c r="I170" i="1"/>
  <c r="S169" i="1"/>
  <c r="K169" i="1"/>
  <c r="J169" i="1"/>
  <c r="I169" i="1"/>
  <c r="S168" i="1"/>
  <c r="K168" i="1"/>
  <c r="J168" i="1"/>
  <c r="I168" i="1"/>
  <c r="S167" i="1"/>
  <c r="K167" i="1"/>
  <c r="J167" i="1"/>
  <c r="I167" i="1"/>
  <c r="S166" i="1"/>
  <c r="S165" i="1"/>
  <c r="K165" i="1"/>
  <c r="J165" i="1"/>
  <c r="I165" i="1"/>
  <c r="S164" i="1"/>
  <c r="S163" i="1"/>
  <c r="S162" i="1"/>
  <c r="S161" i="1"/>
  <c r="S160" i="1"/>
  <c r="K160" i="1"/>
  <c r="J160" i="1"/>
  <c r="I160" i="1"/>
  <c r="S159" i="1"/>
  <c r="K159" i="1"/>
  <c r="J159" i="1"/>
  <c r="I159" i="1"/>
  <c r="S158" i="1"/>
  <c r="K158" i="1"/>
  <c r="J158" i="1"/>
  <c r="I158" i="1"/>
  <c r="S157" i="1"/>
  <c r="K157" i="1"/>
  <c r="J157" i="1"/>
  <c r="I157" i="1"/>
  <c r="S156" i="1"/>
  <c r="K156" i="1"/>
  <c r="J156" i="1"/>
  <c r="I156" i="1"/>
  <c r="S155" i="1"/>
  <c r="K155" i="1"/>
  <c r="J155" i="1"/>
  <c r="I155" i="1"/>
  <c r="S154" i="1"/>
  <c r="K154" i="1"/>
  <c r="J154" i="1"/>
  <c r="I154" i="1"/>
  <c r="S153" i="1"/>
  <c r="S152" i="1"/>
  <c r="K152" i="1"/>
  <c r="J152" i="1"/>
  <c r="I152" i="1"/>
  <c r="S151" i="1"/>
  <c r="S150" i="1"/>
  <c r="K150" i="1"/>
  <c r="J150" i="1"/>
  <c r="I150" i="1"/>
  <c r="S149" i="1"/>
  <c r="K149" i="1"/>
  <c r="J149" i="1"/>
  <c r="I149" i="1"/>
  <c r="S148" i="1"/>
  <c r="K148" i="1"/>
  <c r="J148" i="1"/>
  <c r="I148" i="1"/>
  <c r="S147" i="1"/>
  <c r="K147" i="1"/>
  <c r="J147" i="1"/>
  <c r="I147" i="1"/>
  <c r="S146" i="1"/>
  <c r="S145" i="1"/>
  <c r="S144" i="1"/>
  <c r="S143" i="1"/>
  <c r="K143" i="1"/>
  <c r="J143" i="1"/>
  <c r="I143" i="1"/>
  <c r="S142" i="1"/>
  <c r="S141" i="1"/>
  <c r="S140" i="1"/>
  <c r="S139" i="1"/>
  <c r="S138" i="1"/>
  <c r="S137" i="1"/>
  <c r="K137" i="1"/>
  <c r="J137" i="1"/>
  <c r="S136" i="1"/>
  <c r="K136" i="1"/>
  <c r="J136" i="1"/>
  <c r="I136" i="1"/>
  <c r="S135" i="1"/>
  <c r="K135" i="1"/>
  <c r="J135" i="1"/>
  <c r="I135" i="1"/>
  <c r="S134" i="1"/>
  <c r="K134" i="1"/>
  <c r="J134" i="1"/>
  <c r="I134" i="1"/>
  <c r="S133" i="1"/>
  <c r="K133" i="1"/>
  <c r="J133" i="1"/>
  <c r="I133" i="1"/>
  <c r="S132" i="1"/>
  <c r="S131" i="1"/>
  <c r="S130" i="1"/>
  <c r="K130" i="1"/>
  <c r="J130" i="1"/>
  <c r="I130" i="1"/>
  <c r="S129" i="1"/>
  <c r="K129" i="1"/>
  <c r="J129" i="1"/>
  <c r="I129" i="1"/>
  <c r="S128" i="1"/>
  <c r="K128" i="1"/>
  <c r="J128" i="1"/>
  <c r="I128" i="1"/>
  <c r="S127" i="1"/>
  <c r="S126" i="1"/>
  <c r="K126" i="1"/>
  <c r="J126" i="1"/>
  <c r="I126" i="1"/>
  <c r="S125" i="1"/>
  <c r="K125" i="1"/>
  <c r="J125" i="1"/>
  <c r="I125" i="1"/>
  <c r="S124" i="1"/>
  <c r="K124" i="1"/>
  <c r="J124" i="1"/>
  <c r="I124" i="1"/>
  <c r="S123" i="1"/>
  <c r="K123" i="1"/>
  <c r="J123" i="1"/>
  <c r="I123" i="1"/>
  <c r="S122" i="1"/>
  <c r="K122" i="1"/>
  <c r="J122" i="1"/>
  <c r="I122" i="1"/>
  <c r="S121" i="1"/>
  <c r="S120" i="1"/>
  <c r="K120" i="1"/>
  <c r="J120" i="1"/>
  <c r="I120" i="1"/>
  <c r="S119" i="1"/>
  <c r="K119" i="1"/>
  <c r="J119" i="1"/>
  <c r="I119" i="1"/>
  <c r="S118" i="1"/>
  <c r="K118" i="1"/>
  <c r="J118" i="1"/>
  <c r="I118" i="1"/>
  <c r="S117" i="1"/>
  <c r="K117" i="1"/>
  <c r="J117" i="1"/>
  <c r="I117" i="1"/>
  <c r="S116" i="1"/>
  <c r="K116" i="1"/>
  <c r="J116" i="1"/>
  <c r="I116" i="1"/>
  <c r="S115" i="1"/>
  <c r="K115" i="1"/>
  <c r="J115" i="1"/>
  <c r="I115" i="1"/>
  <c r="S114" i="1"/>
  <c r="K114" i="1"/>
  <c r="J114" i="1"/>
  <c r="I114" i="1"/>
  <c r="S113" i="1"/>
  <c r="K113" i="1"/>
  <c r="J113" i="1"/>
  <c r="I113" i="1"/>
  <c r="S112" i="1"/>
  <c r="K112" i="1"/>
  <c r="J112" i="1"/>
  <c r="I112" i="1"/>
  <c r="S111" i="1"/>
  <c r="K111" i="1"/>
  <c r="J111" i="1"/>
  <c r="I111" i="1"/>
  <c r="S110" i="1"/>
  <c r="K110" i="1"/>
  <c r="J110" i="1"/>
  <c r="I110" i="1"/>
  <c r="S109" i="1"/>
  <c r="K109" i="1"/>
  <c r="J109" i="1"/>
  <c r="I109" i="1"/>
  <c r="S108" i="1"/>
  <c r="K108" i="1"/>
  <c r="J108" i="1"/>
  <c r="I108" i="1"/>
  <c r="S107" i="1"/>
  <c r="K107" i="1"/>
  <c r="J107" i="1"/>
  <c r="I107" i="1"/>
  <c r="S106" i="1"/>
  <c r="S105" i="1"/>
  <c r="S104" i="1"/>
  <c r="K104" i="1"/>
  <c r="J104" i="1"/>
  <c r="I104" i="1"/>
  <c r="S103" i="1"/>
  <c r="K103" i="1"/>
  <c r="J103" i="1"/>
  <c r="I103" i="1"/>
  <c r="S102" i="1"/>
  <c r="K102" i="1"/>
  <c r="J102" i="1"/>
  <c r="I102" i="1"/>
  <c r="S101" i="1"/>
  <c r="K101" i="1"/>
  <c r="J101" i="1"/>
  <c r="I101" i="1"/>
  <c r="S100" i="1"/>
  <c r="K100" i="1"/>
  <c r="J100" i="1"/>
  <c r="I100" i="1"/>
  <c r="S99" i="1"/>
  <c r="K99" i="1"/>
  <c r="J99" i="1"/>
  <c r="I99" i="1"/>
  <c r="S98" i="1"/>
  <c r="K98" i="1"/>
  <c r="J98" i="1"/>
  <c r="I98" i="1"/>
  <c r="S97" i="1"/>
  <c r="K97" i="1"/>
  <c r="J97" i="1"/>
  <c r="I97" i="1"/>
  <c r="S96" i="1"/>
  <c r="K96" i="1"/>
  <c r="J96" i="1"/>
  <c r="I96" i="1"/>
  <c r="S95" i="1"/>
  <c r="K95" i="1"/>
  <c r="J95" i="1"/>
  <c r="I95" i="1"/>
  <c r="S94" i="1"/>
  <c r="K94" i="1"/>
  <c r="J94" i="1"/>
  <c r="I94" i="1"/>
  <c r="S93" i="1"/>
  <c r="K93" i="1"/>
  <c r="J93" i="1"/>
  <c r="I93" i="1"/>
  <c r="S92" i="1"/>
  <c r="S91" i="1"/>
  <c r="K91" i="1"/>
  <c r="J91" i="1"/>
  <c r="I91" i="1"/>
  <c r="S90" i="1"/>
  <c r="S89" i="1"/>
  <c r="K89" i="1"/>
  <c r="J89" i="1"/>
  <c r="I89" i="1"/>
  <c r="S88" i="1"/>
  <c r="K88" i="1"/>
  <c r="J88" i="1"/>
  <c r="I88" i="1"/>
  <c r="S87" i="1"/>
  <c r="S86" i="1"/>
  <c r="K86" i="1"/>
  <c r="J86" i="1"/>
  <c r="I86" i="1"/>
  <c r="S85" i="1"/>
  <c r="S84" i="1"/>
  <c r="S83" i="1"/>
  <c r="K83" i="1"/>
  <c r="J83" i="1"/>
  <c r="I83" i="1"/>
  <c r="S82" i="1"/>
  <c r="K82" i="1"/>
  <c r="J82" i="1"/>
  <c r="I82" i="1"/>
  <c r="S81" i="1"/>
  <c r="K81" i="1"/>
  <c r="J81" i="1"/>
  <c r="I81" i="1"/>
  <c r="S80" i="1"/>
  <c r="S79" i="1"/>
  <c r="S78" i="1"/>
  <c r="S77" i="1"/>
  <c r="S76" i="1"/>
  <c r="K76" i="1"/>
  <c r="J76" i="1"/>
  <c r="I76" i="1"/>
  <c r="S75" i="1"/>
  <c r="S74" i="1"/>
  <c r="S73" i="1"/>
  <c r="K73" i="1"/>
  <c r="J73" i="1"/>
  <c r="I73" i="1"/>
  <c r="S72" i="1"/>
  <c r="K72" i="1"/>
  <c r="J72" i="1"/>
  <c r="I72" i="1"/>
  <c r="S71" i="1"/>
  <c r="S70" i="1"/>
  <c r="K70" i="1"/>
  <c r="J70" i="1"/>
  <c r="I70" i="1"/>
  <c r="S69" i="1"/>
  <c r="K69" i="1"/>
  <c r="J69" i="1"/>
  <c r="I69" i="1"/>
  <c r="S68" i="1"/>
  <c r="K68" i="1"/>
  <c r="J68" i="1"/>
  <c r="I68" i="1"/>
  <c r="S67" i="1"/>
  <c r="K67" i="1"/>
  <c r="J67" i="1"/>
  <c r="I67" i="1"/>
  <c r="S66" i="1"/>
  <c r="S65" i="1"/>
  <c r="K65" i="1"/>
  <c r="J65" i="1"/>
  <c r="I65" i="1"/>
  <c r="S64" i="1"/>
  <c r="S63" i="1"/>
  <c r="K63" i="1"/>
  <c r="J63" i="1"/>
  <c r="I63" i="1"/>
  <c r="S62" i="1"/>
  <c r="K62" i="1"/>
  <c r="J62" i="1"/>
  <c r="I62" i="1"/>
  <c r="S61" i="1"/>
  <c r="S60" i="1"/>
  <c r="K60" i="1"/>
  <c r="J60" i="1"/>
  <c r="I60" i="1"/>
  <c r="S59" i="1"/>
  <c r="S58" i="1"/>
  <c r="K58" i="1"/>
  <c r="J58" i="1"/>
  <c r="I58" i="1"/>
  <c r="S57" i="1"/>
  <c r="K57" i="1"/>
  <c r="J57" i="1"/>
  <c r="I57" i="1"/>
  <c r="S56" i="1"/>
  <c r="K56" i="1"/>
  <c r="J56" i="1"/>
  <c r="I56" i="1"/>
  <c r="S55" i="1"/>
  <c r="K55" i="1"/>
  <c r="J55" i="1"/>
  <c r="I55" i="1"/>
  <c r="S54" i="1"/>
  <c r="S53" i="1"/>
  <c r="K53" i="1"/>
  <c r="J53" i="1"/>
  <c r="I53" i="1"/>
  <c r="S52" i="1"/>
  <c r="K52" i="1"/>
  <c r="J52" i="1"/>
  <c r="I52" i="1"/>
  <c r="S51" i="1"/>
  <c r="S50" i="1"/>
  <c r="S49" i="1"/>
  <c r="S48" i="1"/>
  <c r="K48" i="1"/>
  <c r="J48" i="1"/>
  <c r="I48" i="1"/>
  <c r="S47" i="1"/>
  <c r="K47" i="1"/>
  <c r="J47" i="1"/>
  <c r="I47" i="1"/>
  <c r="S46" i="1"/>
  <c r="K46" i="1"/>
  <c r="J46" i="1"/>
  <c r="I46" i="1"/>
  <c r="S45" i="1"/>
  <c r="S44" i="1"/>
  <c r="K44" i="1"/>
  <c r="J44" i="1"/>
  <c r="I44" i="1"/>
  <c r="S43" i="1"/>
  <c r="K43" i="1"/>
  <c r="J43" i="1"/>
  <c r="I43" i="1"/>
  <c r="S42" i="1"/>
  <c r="K42" i="1"/>
  <c r="J42" i="1"/>
  <c r="I42" i="1"/>
  <c r="S41" i="1"/>
  <c r="K41" i="1"/>
  <c r="J41" i="1"/>
  <c r="I41" i="1"/>
  <c r="S40" i="1"/>
  <c r="J40" i="1"/>
  <c r="I40" i="1"/>
  <c r="S39" i="1"/>
  <c r="K39" i="1"/>
  <c r="J39" i="1"/>
  <c r="I39" i="1"/>
  <c r="S38" i="1"/>
  <c r="K38" i="1"/>
  <c r="J38" i="1"/>
  <c r="I38" i="1"/>
  <c r="S37" i="1"/>
  <c r="K37" i="1"/>
  <c r="J37" i="1"/>
  <c r="I37" i="1"/>
  <c r="S36" i="1"/>
  <c r="K36" i="1"/>
  <c r="J36" i="1"/>
  <c r="I36" i="1"/>
  <c r="S35" i="1"/>
  <c r="K35" i="1"/>
  <c r="J35" i="1"/>
  <c r="I35" i="1"/>
  <c r="S34" i="1"/>
  <c r="K34" i="1"/>
  <c r="J34" i="1"/>
  <c r="I34" i="1"/>
  <c r="S33" i="1"/>
  <c r="K33" i="1"/>
  <c r="J33" i="1"/>
  <c r="I33" i="1"/>
  <c r="S32" i="1"/>
  <c r="S31" i="1"/>
  <c r="K31" i="1"/>
  <c r="J31" i="1"/>
  <c r="I31" i="1"/>
  <c r="S30" i="1"/>
  <c r="K30" i="1"/>
  <c r="J30" i="1"/>
  <c r="I30" i="1"/>
  <c r="S29" i="1"/>
  <c r="K29" i="1"/>
  <c r="J29" i="1"/>
  <c r="I29" i="1"/>
  <c r="S28" i="1"/>
  <c r="S27" i="1"/>
  <c r="K27" i="1"/>
  <c r="J27" i="1"/>
  <c r="I27" i="1"/>
  <c r="S26" i="1"/>
  <c r="K26" i="1"/>
  <c r="J26" i="1"/>
  <c r="I26" i="1"/>
  <c r="S25" i="1"/>
  <c r="K25" i="1"/>
  <c r="J25" i="1"/>
  <c r="I25" i="1"/>
  <c r="S24" i="1"/>
  <c r="K24" i="1"/>
  <c r="J24" i="1"/>
  <c r="I24" i="1"/>
  <c r="S23" i="1"/>
  <c r="S22" i="1"/>
  <c r="S21" i="1"/>
  <c r="K21" i="1"/>
  <c r="J21" i="1"/>
  <c r="I21" i="1"/>
  <c r="S20" i="1"/>
  <c r="K20" i="1"/>
  <c r="J20" i="1"/>
  <c r="I20" i="1"/>
  <c r="S19" i="1"/>
  <c r="S18" i="1"/>
  <c r="S17" i="1"/>
  <c r="S16" i="1"/>
  <c r="K16" i="1"/>
  <c r="J16" i="1"/>
  <c r="I16" i="1"/>
  <c r="S15" i="1"/>
  <c r="K15" i="1"/>
  <c r="J15" i="1"/>
  <c r="I15" i="1"/>
  <c r="S14" i="1"/>
  <c r="K14" i="1"/>
  <c r="J14" i="1"/>
  <c r="I14" i="1"/>
  <c r="S13" i="1"/>
  <c r="K13" i="1"/>
  <c r="J13" i="1"/>
  <c r="I13" i="1"/>
  <c r="S12" i="1"/>
  <c r="K12" i="1"/>
  <c r="J12" i="1"/>
  <c r="I12" i="1"/>
  <c r="S11" i="1"/>
  <c r="K11" i="1"/>
  <c r="J11" i="1"/>
  <c r="I11" i="1"/>
  <c r="N11" i="1" s="1"/>
  <c r="S10" i="1"/>
  <c r="K10" i="1"/>
  <c r="J10" i="1"/>
  <c r="I10" i="1"/>
  <c r="R9" i="1"/>
  <c r="L9" i="1"/>
  <c r="B7" i="1"/>
  <c r="N85" i="1"/>
  <c r="H1" i="1"/>
  <c r="G1" i="1"/>
  <c r="F1" i="1"/>
  <c r="E1" i="1"/>
  <c r="D1" i="1"/>
  <c r="C1" i="1"/>
  <c r="K1" i="1" l="1"/>
  <c r="I1" i="1"/>
  <c r="J1" i="1"/>
  <c r="N10" i="1"/>
  <c r="O11" i="1"/>
  <c r="N12" i="1"/>
  <c r="O13" i="1"/>
  <c r="N14" i="1"/>
  <c r="O15" i="1"/>
  <c r="N16" i="1"/>
  <c r="O20" i="1"/>
  <c r="N21" i="1"/>
  <c r="N24" i="1"/>
  <c r="O25" i="1"/>
  <c r="N26" i="1"/>
  <c r="O27" i="1"/>
  <c r="N29" i="1"/>
  <c r="O30" i="1"/>
  <c r="N31" i="1"/>
  <c r="O33" i="1"/>
  <c r="N34" i="1"/>
  <c r="O35" i="1"/>
  <c r="N36" i="1"/>
  <c r="O37" i="1"/>
  <c r="N38" i="1"/>
  <c r="O39" i="1"/>
  <c r="N41" i="1"/>
  <c r="O42" i="1"/>
  <c r="N43" i="1"/>
  <c r="O44" i="1"/>
  <c r="N46" i="1"/>
  <c r="O47" i="1"/>
  <c r="N48" i="1"/>
  <c r="O52" i="1"/>
  <c r="N53" i="1"/>
  <c r="O55" i="1"/>
  <c r="N56" i="1"/>
  <c r="O57" i="1"/>
  <c r="N58" i="1"/>
  <c r="O60" i="1"/>
  <c r="N62" i="1"/>
  <c r="O63" i="1"/>
  <c r="N65" i="1"/>
  <c r="O67" i="1"/>
  <c r="N68" i="1"/>
  <c r="O69" i="1"/>
  <c r="N70" i="1"/>
  <c r="O72" i="1"/>
  <c r="N73" i="1"/>
  <c r="O76" i="1"/>
  <c r="N81" i="1"/>
  <c r="O82" i="1"/>
  <c r="N83" i="1"/>
  <c r="O86" i="1"/>
  <c r="N88" i="1"/>
  <c r="O89" i="1"/>
  <c r="N91" i="1"/>
  <c r="O93" i="1"/>
  <c r="N94" i="1"/>
  <c r="O99" i="1"/>
  <c r="O10" i="1"/>
  <c r="O12" i="1"/>
  <c r="N13" i="1"/>
  <c r="O14" i="1"/>
  <c r="N15" i="1"/>
  <c r="O16" i="1"/>
  <c r="N20" i="1"/>
  <c r="O21" i="1"/>
  <c r="O24" i="1"/>
  <c r="N25" i="1"/>
  <c r="O26" i="1"/>
  <c r="N27" i="1"/>
  <c r="O29" i="1"/>
  <c r="N30" i="1"/>
  <c r="O31" i="1"/>
  <c r="N33" i="1"/>
  <c r="O34" i="1"/>
  <c r="N35" i="1"/>
  <c r="O36" i="1"/>
  <c r="N37" i="1"/>
  <c r="O38" i="1"/>
  <c r="N39" i="1"/>
  <c r="O41" i="1"/>
  <c r="N42" i="1"/>
  <c r="O43" i="1"/>
  <c r="N44" i="1"/>
  <c r="O46" i="1"/>
  <c r="N47" i="1"/>
  <c r="O48" i="1"/>
  <c r="N52" i="1"/>
  <c r="O53" i="1"/>
  <c r="N55" i="1"/>
  <c r="O56" i="1"/>
  <c r="N57" i="1"/>
  <c r="O58" i="1"/>
  <c r="N60" i="1"/>
  <c r="O62" i="1"/>
  <c r="N63" i="1"/>
  <c r="O65" i="1"/>
  <c r="N67" i="1"/>
  <c r="O68" i="1"/>
  <c r="N69" i="1"/>
  <c r="O70" i="1"/>
  <c r="N72" i="1"/>
  <c r="O73" i="1"/>
  <c r="N76" i="1"/>
  <c r="O81" i="1"/>
  <c r="N82" i="1"/>
  <c r="O83" i="1"/>
  <c r="N86" i="1"/>
  <c r="O88" i="1"/>
  <c r="N89" i="1"/>
  <c r="O91" i="1"/>
  <c r="N93" i="1"/>
  <c r="O94" i="1"/>
  <c r="P94" i="1" s="1"/>
  <c r="N95" i="1"/>
  <c r="O96" i="1"/>
  <c r="N97" i="1"/>
  <c r="O267" i="1"/>
  <c r="P267" i="1" s="1"/>
  <c r="O255" i="1"/>
  <c r="O252" i="1"/>
  <c r="P252" i="1" s="1"/>
  <c r="O246" i="1"/>
  <c r="P246" i="1" s="1"/>
  <c r="O233" i="1"/>
  <c r="O232" i="1"/>
  <c r="O225" i="1"/>
  <c r="O218" i="1"/>
  <c r="O217" i="1"/>
  <c r="P217" i="1" s="1"/>
  <c r="O205" i="1"/>
  <c r="P205" i="1" s="1"/>
  <c r="O203" i="1"/>
  <c r="O202" i="1"/>
  <c r="O197" i="1"/>
  <c r="O195" i="1"/>
  <c r="O194" i="1"/>
  <c r="P194" i="1" s="1"/>
  <c r="O192" i="1"/>
  <c r="O275" i="1"/>
  <c r="O272" i="1"/>
  <c r="O270" i="1"/>
  <c r="O268" i="1"/>
  <c r="P268" i="1" s="1"/>
  <c r="O266" i="1"/>
  <c r="O265" i="1"/>
  <c r="O264" i="1"/>
  <c r="O263" i="1"/>
  <c r="O261" i="1"/>
  <c r="O259" i="1"/>
  <c r="O257" i="1"/>
  <c r="O253" i="1"/>
  <c r="O251" i="1"/>
  <c r="O250" i="1"/>
  <c r="O248" i="1"/>
  <c r="O247" i="1"/>
  <c r="P247" i="1" s="1"/>
  <c r="O245" i="1"/>
  <c r="O244" i="1"/>
  <c r="O243" i="1"/>
  <c r="P243" i="1" s="1"/>
  <c r="O241" i="1"/>
  <c r="P241" i="1" s="1"/>
  <c r="O238" i="1"/>
  <c r="O236" i="1"/>
  <c r="O234" i="1"/>
  <c r="P234" i="1" s="1"/>
  <c r="O230" i="1"/>
  <c r="O228" i="1"/>
  <c r="O221" i="1"/>
  <c r="O220" i="1"/>
  <c r="O219" i="1"/>
  <c r="P219" i="1" s="1"/>
  <c r="O206" i="1"/>
  <c r="P206" i="1" s="1"/>
  <c r="O200" i="1"/>
  <c r="O198" i="1"/>
  <c r="P198" i="1" s="1"/>
  <c r="O191" i="1"/>
  <c r="P191" i="1" s="1"/>
  <c r="O178" i="1"/>
  <c r="P178" i="1" s="1"/>
  <c r="O163" i="1"/>
  <c r="O162" i="1"/>
  <c r="O161" i="1"/>
  <c r="P161" i="1" s="1"/>
  <c r="O190" i="1"/>
  <c r="O189" i="1"/>
  <c r="O187" i="1"/>
  <c r="O184" i="1"/>
  <c r="O183" i="1"/>
  <c r="P183" i="1" s="1"/>
  <c r="O181" i="1"/>
  <c r="P181" i="1" s="1"/>
  <c r="O179" i="1"/>
  <c r="P179" i="1" s="1"/>
  <c r="O177" i="1"/>
  <c r="O175" i="1"/>
  <c r="O173" i="1"/>
  <c r="O171" i="1"/>
  <c r="O168" i="1"/>
  <c r="O166" i="1"/>
  <c r="P166" i="1" s="1"/>
  <c r="O164" i="1"/>
  <c r="P164" i="1" s="1"/>
  <c r="O117" i="1"/>
  <c r="N22" i="1"/>
  <c r="O28" i="1"/>
  <c r="P28" i="1" s="1"/>
  <c r="O32" i="1"/>
  <c r="P32" i="1" s="1"/>
  <c r="O54" i="1"/>
  <c r="N61" i="1"/>
  <c r="O64" i="1"/>
  <c r="P64" i="1" s="1"/>
  <c r="O66" i="1"/>
  <c r="P66" i="1" s="1"/>
  <c r="O71" i="1"/>
  <c r="O74" i="1"/>
  <c r="O75" i="1"/>
  <c r="O87" i="1"/>
  <c r="O92" i="1"/>
  <c r="O100" i="1"/>
  <c r="N101" i="1"/>
  <c r="O102" i="1"/>
  <c r="N103" i="1"/>
  <c r="O104" i="1"/>
  <c r="N107" i="1"/>
  <c r="O108" i="1"/>
  <c r="N109" i="1"/>
  <c r="O110" i="1"/>
  <c r="N111" i="1"/>
  <c r="O112" i="1"/>
  <c r="N113" i="1"/>
  <c r="O114" i="1"/>
  <c r="N115" i="1"/>
  <c r="O116" i="1"/>
  <c r="N117" i="1"/>
  <c r="O118" i="1"/>
  <c r="N119" i="1"/>
  <c r="O120" i="1"/>
  <c r="N122" i="1"/>
  <c r="O123" i="1"/>
  <c r="N124" i="1"/>
  <c r="O125" i="1"/>
  <c r="N126" i="1"/>
  <c r="O128" i="1"/>
  <c r="N129" i="1"/>
  <c r="O130" i="1"/>
  <c r="O134" i="1"/>
  <c r="N135" i="1"/>
  <c r="O136" i="1"/>
  <c r="N137" i="1"/>
  <c r="O138" i="1"/>
  <c r="N140" i="1"/>
  <c r="O143" i="1"/>
  <c r="O147" i="1"/>
  <c r="N148" i="1"/>
  <c r="O149" i="1"/>
  <c r="N150" i="1"/>
  <c r="O152" i="1"/>
  <c r="N154" i="1"/>
  <c r="O155" i="1"/>
  <c r="N156" i="1"/>
  <c r="O157" i="1"/>
  <c r="N158" i="1"/>
  <c r="O159" i="1"/>
  <c r="N160" i="1"/>
  <c r="O165" i="1"/>
  <c r="N167" i="1"/>
  <c r="N169" i="1"/>
  <c r="O170" i="1"/>
  <c r="N172" i="1"/>
  <c r="O182" i="1"/>
  <c r="N266" i="1"/>
  <c r="N265" i="1"/>
  <c r="N264" i="1"/>
  <c r="P264" i="1" s="1"/>
  <c r="N257" i="1"/>
  <c r="N251" i="1"/>
  <c r="N248" i="1"/>
  <c r="N245" i="1"/>
  <c r="N244" i="1"/>
  <c r="N221" i="1"/>
  <c r="N220" i="1"/>
  <c r="N193" i="1"/>
  <c r="N276" i="1"/>
  <c r="N274" i="1"/>
  <c r="N271" i="1"/>
  <c r="N269" i="1"/>
  <c r="N262" i="1"/>
  <c r="N260" i="1"/>
  <c r="N258" i="1"/>
  <c r="N255" i="1"/>
  <c r="N254" i="1"/>
  <c r="N249" i="1"/>
  <c r="N242" i="1"/>
  <c r="N239" i="1"/>
  <c r="N237" i="1"/>
  <c r="N235" i="1"/>
  <c r="N233" i="1"/>
  <c r="N232" i="1"/>
  <c r="N231" i="1"/>
  <c r="N229" i="1"/>
  <c r="N225" i="1"/>
  <c r="N218" i="1"/>
  <c r="N203" i="1"/>
  <c r="N202" i="1"/>
  <c r="N201" i="1"/>
  <c r="N199" i="1"/>
  <c r="N195" i="1"/>
  <c r="N190" i="1"/>
  <c r="N188" i="1"/>
  <c r="N184" i="1"/>
  <c r="N171" i="1"/>
  <c r="N185" i="1"/>
  <c r="N182" i="1"/>
  <c r="N180" i="1"/>
  <c r="N176" i="1"/>
  <c r="N174" i="1"/>
  <c r="N163" i="1"/>
  <c r="N162" i="1"/>
  <c r="P162" i="1" s="1"/>
  <c r="O22" i="1"/>
  <c r="O61" i="1"/>
  <c r="N71" i="1"/>
  <c r="N74" i="1"/>
  <c r="N75" i="1"/>
  <c r="O85" i="1"/>
  <c r="P85" i="1" s="1"/>
  <c r="N87" i="1"/>
  <c r="O90" i="1"/>
  <c r="P90" i="1" s="1"/>
  <c r="N92" i="1"/>
  <c r="O95" i="1"/>
  <c r="N96" i="1"/>
  <c r="O97" i="1"/>
  <c r="N99" i="1"/>
  <c r="N100" i="1"/>
  <c r="O101" i="1"/>
  <c r="N102" i="1"/>
  <c r="O103" i="1"/>
  <c r="N104" i="1"/>
  <c r="O107" i="1"/>
  <c r="N108" i="1"/>
  <c r="O109" i="1"/>
  <c r="N110" i="1"/>
  <c r="O111" i="1"/>
  <c r="N112" i="1"/>
  <c r="O113" i="1"/>
  <c r="N114" i="1"/>
  <c r="O115" i="1"/>
  <c r="N116" i="1"/>
  <c r="N118" i="1"/>
  <c r="P118" i="1" s="1"/>
  <c r="O119" i="1"/>
  <c r="N120" i="1"/>
  <c r="O122" i="1"/>
  <c r="N123" i="1"/>
  <c r="P123" i="1" s="1"/>
  <c r="O124" i="1"/>
  <c r="N125" i="1"/>
  <c r="O126" i="1"/>
  <c r="N128" i="1"/>
  <c r="O129" i="1"/>
  <c r="N130" i="1"/>
  <c r="N134" i="1"/>
  <c r="O135" i="1"/>
  <c r="N136" i="1"/>
  <c r="O137" i="1"/>
  <c r="N138" i="1"/>
  <c r="O140" i="1"/>
  <c r="N143" i="1"/>
  <c r="N147" i="1"/>
  <c r="O148" i="1"/>
  <c r="N149" i="1"/>
  <c r="P149" i="1" s="1"/>
  <c r="O150" i="1"/>
  <c r="N152" i="1"/>
  <c r="O154" i="1"/>
  <c r="N155" i="1"/>
  <c r="P155" i="1" s="1"/>
  <c r="R155" i="1" s="1"/>
  <c r="O156" i="1"/>
  <c r="N157" i="1"/>
  <c r="O158" i="1"/>
  <c r="N159" i="1"/>
  <c r="P159" i="1" s="1"/>
  <c r="O160" i="1"/>
  <c r="N165" i="1"/>
  <c r="O167" i="1"/>
  <c r="N168" i="1"/>
  <c r="O169" i="1"/>
  <c r="N170" i="1"/>
  <c r="O172" i="1"/>
  <c r="N173" i="1"/>
  <c r="O174" i="1"/>
  <c r="N175" i="1"/>
  <c r="O176" i="1"/>
  <c r="N177" i="1"/>
  <c r="O180" i="1"/>
  <c r="O185" i="1"/>
  <c r="N187" i="1"/>
  <c r="O188" i="1"/>
  <c r="N189" i="1"/>
  <c r="N192" i="1"/>
  <c r="O193" i="1"/>
  <c r="N197" i="1"/>
  <c r="O199" i="1"/>
  <c r="N200" i="1"/>
  <c r="O201" i="1"/>
  <c r="N209" i="1"/>
  <c r="O210" i="1"/>
  <c r="N211" i="1"/>
  <c r="O212" i="1"/>
  <c r="N213" i="1"/>
  <c r="O214" i="1"/>
  <c r="N215" i="1"/>
  <c r="O216" i="1"/>
  <c r="N222" i="1"/>
  <c r="O224" i="1"/>
  <c r="N226" i="1"/>
  <c r="O227" i="1"/>
  <c r="N228" i="1"/>
  <c r="O229" i="1"/>
  <c r="N230" i="1"/>
  <c r="O231" i="1"/>
  <c r="O249" i="1"/>
  <c r="N250" i="1"/>
  <c r="O258" i="1"/>
  <c r="N259" i="1"/>
  <c r="O260" i="1"/>
  <c r="N261" i="1"/>
  <c r="O262" i="1"/>
  <c r="N263" i="1"/>
  <c r="P263" i="1" s="1"/>
  <c r="O269" i="1"/>
  <c r="N270" i="1"/>
  <c r="O271" i="1"/>
  <c r="N272" i="1"/>
  <c r="O209" i="1"/>
  <c r="N210" i="1"/>
  <c r="P210" i="1" s="1"/>
  <c r="O211" i="1"/>
  <c r="N212" i="1"/>
  <c r="P212" i="1" s="1"/>
  <c r="O213" i="1"/>
  <c r="N214" i="1"/>
  <c r="P214" i="1" s="1"/>
  <c r="O215" i="1"/>
  <c r="N216" i="1"/>
  <c r="P216" i="1" s="1"/>
  <c r="O222" i="1"/>
  <c r="N224" i="1"/>
  <c r="P224" i="1" s="1"/>
  <c r="O226" i="1"/>
  <c r="N227" i="1"/>
  <c r="P227" i="1" s="1"/>
  <c r="O235" i="1"/>
  <c r="N236" i="1"/>
  <c r="O237" i="1"/>
  <c r="N238" i="1"/>
  <c r="O239" i="1"/>
  <c r="O242" i="1"/>
  <c r="N253" i="1"/>
  <c r="O254" i="1"/>
  <c r="O274" i="1"/>
  <c r="N275" i="1"/>
  <c r="O276" i="1"/>
  <c r="P163" i="1" l="1"/>
  <c r="P87" i="1"/>
  <c r="P265" i="1"/>
  <c r="P250" i="1"/>
  <c r="P236" i="1"/>
  <c r="P138" i="1"/>
  <c r="P157" i="1"/>
  <c r="P147" i="1"/>
  <c r="P125" i="1"/>
  <c r="P189" i="1"/>
  <c r="P165" i="1"/>
  <c r="R165" i="1" s="1"/>
  <c r="P152" i="1"/>
  <c r="P130" i="1"/>
  <c r="P134" i="1"/>
  <c r="R134" i="1" s="1"/>
  <c r="P128" i="1"/>
  <c r="P143" i="1"/>
  <c r="P136" i="1"/>
  <c r="R136" i="1" s="1"/>
  <c r="P190" i="1"/>
  <c r="P251" i="1"/>
  <c r="R251" i="1" s="1"/>
  <c r="P266" i="1"/>
  <c r="P228" i="1"/>
  <c r="P197" i="1"/>
  <c r="R197" i="1" s="1"/>
  <c r="P275" i="1"/>
  <c r="P261" i="1"/>
  <c r="R261" i="1" s="1"/>
  <c r="P114" i="1"/>
  <c r="P110" i="1"/>
  <c r="P104" i="1"/>
  <c r="P100" i="1"/>
  <c r="P233" i="1"/>
  <c r="P37" i="1"/>
  <c r="P174" i="1"/>
  <c r="R174" i="1" s="1"/>
  <c r="P238" i="1"/>
  <c r="R238" i="1" s="1"/>
  <c r="P175" i="1"/>
  <c r="R175" i="1" s="1"/>
  <c r="P245" i="1"/>
  <c r="P120" i="1"/>
  <c r="P41" i="1"/>
  <c r="P97" i="1"/>
  <c r="P95" i="1"/>
  <c r="P10" i="1"/>
  <c r="R10" i="1" s="1"/>
  <c r="P272" i="1"/>
  <c r="P259" i="1"/>
  <c r="P187" i="1"/>
  <c r="P116" i="1"/>
  <c r="P112" i="1"/>
  <c r="P108" i="1"/>
  <c r="P102" i="1"/>
  <c r="P74" i="1"/>
  <c r="P171" i="1"/>
  <c r="R171" i="1" s="1"/>
  <c r="P195" i="1"/>
  <c r="P203" i="1"/>
  <c r="P244" i="1"/>
  <c r="P257" i="1"/>
  <c r="P117" i="1"/>
  <c r="P81" i="1"/>
  <c r="P65" i="1"/>
  <c r="P53" i="1"/>
  <c r="P20" i="1"/>
  <c r="P91" i="1"/>
  <c r="P83" i="1"/>
  <c r="P73" i="1"/>
  <c r="P68" i="1"/>
  <c r="P62" i="1"/>
  <c r="R62" i="1" s="1"/>
  <c r="P56" i="1"/>
  <c r="P48" i="1"/>
  <c r="P43" i="1"/>
  <c r="P29" i="1"/>
  <c r="P15" i="1"/>
  <c r="P11" i="1"/>
  <c r="P270" i="1"/>
  <c r="P182" i="1"/>
  <c r="P225" i="1"/>
  <c r="P220" i="1"/>
  <c r="P248" i="1"/>
  <c r="P88" i="1"/>
  <c r="R88" i="1" s="1"/>
  <c r="P70" i="1"/>
  <c r="P58" i="1"/>
  <c r="P46" i="1"/>
  <c r="P31" i="1"/>
  <c r="P26" i="1"/>
  <c r="P13" i="1"/>
  <c r="P35" i="1"/>
  <c r="P253" i="1"/>
  <c r="P230" i="1"/>
  <c r="P200" i="1"/>
  <c r="P192" i="1"/>
  <c r="P177" i="1"/>
  <c r="P173" i="1"/>
  <c r="P170" i="1"/>
  <c r="P168" i="1"/>
  <c r="R168" i="1" s="1"/>
  <c r="P99" i="1"/>
  <c r="P96" i="1"/>
  <c r="P92" i="1"/>
  <c r="P75" i="1"/>
  <c r="P71" i="1"/>
  <c r="R71" i="1" s="1"/>
  <c r="P184" i="1"/>
  <c r="P202" i="1"/>
  <c r="P218" i="1"/>
  <c r="P232" i="1"/>
  <c r="R232" i="1" s="1"/>
  <c r="P255" i="1"/>
  <c r="P221" i="1"/>
  <c r="P93" i="1"/>
  <c r="P89" i="1"/>
  <c r="P86" i="1"/>
  <c r="P82" i="1"/>
  <c r="P76" i="1"/>
  <c r="R76" i="1" s="1"/>
  <c r="P72" i="1"/>
  <c r="P69" i="1"/>
  <c r="P67" i="1"/>
  <c r="P63" i="1"/>
  <c r="R63" i="1" s="1"/>
  <c r="P60" i="1"/>
  <c r="R60" i="1" s="1"/>
  <c r="P57" i="1"/>
  <c r="P55" i="1"/>
  <c r="P52" i="1"/>
  <c r="P47" i="1"/>
  <c r="P44" i="1"/>
  <c r="P42" i="1"/>
  <c r="R42" i="1" s="1"/>
  <c r="P39" i="1"/>
  <c r="P33" i="1"/>
  <c r="R33" i="1" s="1"/>
  <c r="P30" i="1"/>
  <c r="P27" i="1"/>
  <c r="P25" i="1"/>
  <c r="O1" i="1"/>
  <c r="P21" i="1"/>
  <c r="R21" i="1" s="1"/>
  <c r="P16" i="1"/>
  <c r="P14" i="1"/>
  <c r="R14" i="1" s="1"/>
  <c r="P12" i="1"/>
  <c r="R12" i="1" s="1"/>
  <c r="P38" i="1"/>
  <c r="P36" i="1"/>
  <c r="P34" i="1"/>
  <c r="R34" i="1" s="1"/>
  <c r="P24" i="1"/>
  <c r="R159" i="1"/>
  <c r="R53" i="1"/>
  <c r="P226" i="1"/>
  <c r="P222" i="1"/>
  <c r="P215" i="1"/>
  <c r="R215" i="1" s="1"/>
  <c r="P213" i="1"/>
  <c r="P211" i="1"/>
  <c r="P209" i="1"/>
  <c r="P180" i="1"/>
  <c r="P185" i="1"/>
  <c r="P199" i="1"/>
  <c r="P229" i="1"/>
  <c r="P235" i="1"/>
  <c r="P239" i="1"/>
  <c r="P249" i="1"/>
  <c r="P260" i="1"/>
  <c r="P269" i="1"/>
  <c r="P274" i="1"/>
  <c r="P193" i="1"/>
  <c r="P172" i="1"/>
  <c r="R172" i="1" s="1"/>
  <c r="P169" i="1"/>
  <c r="P140" i="1"/>
  <c r="P137" i="1"/>
  <c r="P135" i="1"/>
  <c r="P61" i="1"/>
  <c r="R146" i="1"/>
  <c r="R78" i="1"/>
  <c r="P176" i="1"/>
  <c r="P188" i="1"/>
  <c r="P201" i="1"/>
  <c r="P231" i="1"/>
  <c r="P237" i="1"/>
  <c r="P242" i="1"/>
  <c r="P254" i="1"/>
  <c r="P258" i="1"/>
  <c r="P262" i="1"/>
  <c r="P271" i="1"/>
  <c r="P276" i="1"/>
  <c r="P167" i="1"/>
  <c r="P160" i="1"/>
  <c r="P158" i="1"/>
  <c r="P156" i="1"/>
  <c r="P154" i="1"/>
  <c r="P150" i="1"/>
  <c r="P148" i="1"/>
  <c r="R148" i="1" s="1"/>
  <c r="P129" i="1"/>
  <c r="R129" i="1" s="1"/>
  <c r="P126" i="1"/>
  <c r="P124" i="1"/>
  <c r="P122" i="1"/>
  <c r="R122" i="1" s="1"/>
  <c r="P119" i="1"/>
  <c r="R119" i="1" s="1"/>
  <c r="P115" i="1"/>
  <c r="P113" i="1"/>
  <c r="P111" i="1"/>
  <c r="P109" i="1"/>
  <c r="P107" i="1"/>
  <c r="P103" i="1"/>
  <c r="P101" i="1"/>
  <c r="P22" i="1"/>
  <c r="N1" i="1"/>
  <c r="R80" i="1"/>
  <c r="R50" i="1"/>
  <c r="R118" i="1"/>
  <c r="R212" i="1"/>
  <c r="R178" i="1"/>
  <c r="R241" i="1"/>
  <c r="R142" i="1"/>
  <c r="R267" i="1"/>
  <c r="R196" i="1"/>
  <c r="R145" i="1"/>
  <c r="R90" i="1"/>
  <c r="R17" i="1"/>
  <c r="R41" i="1"/>
  <c r="R260" i="1" l="1"/>
  <c r="R126" i="1"/>
  <c r="R169" i="1"/>
  <c r="R138" i="1"/>
  <c r="R237" i="1"/>
  <c r="R235" i="1"/>
  <c r="R107" i="1"/>
  <c r="P1" i="1"/>
  <c r="R109" i="1"/>
  <c r="R180" i="1"/>
  <c r="R149" i="1"/>
  <c r="R233" i="1"/>
  <c r="R231" i="1"/>
  <c r="M1" i="1"/>
  <c r="R249" i="1"/>
  <c r="R65" i="1"/>
  <c r="R163" i="1"/>
  <c r="R150" i="1"/>
  <c r="R39" i="1"/>
  <c r="R240" i="1"/>
  <c r="R68" i="1"/>
  <c r="R22" i="1"/>
  <c r="R228" i="1"/>
  <c r="R234" i="1"/>
  <c r="R48" i="1"/>
  <c r="R201" i="1"/>
  <c r="R189" i="1"/>
  <c r="R170" i="1"/>
  <c r="R265" i="1"/>
  <c r="R27" i="1"/>
  <c r="R117" i="1"/>
  <c r="R20" i="1"/>
  <c r="R161" i="1"/>
  <c r="R77" i="1"/>
  <c r="R72" i="1"/>
  <c r="R266" i="1"/>
  <c r="R35" i="1"/>
  <c r="R188" i="1"/>
  <c r="R143" i="1"/>
  <c r="R81" i="1"/>
  <c r="R30" i="1"/>
  <c r="R147" i="1"/>
  <c r="R125" i="1"/>
  <c r="R96" i="1"/>
  <c r="R38" i="1"/>
  <c r="R15" i="1"/>
  <c r="R106" i="1"/>
  <c r="R253" i="1"/>
  <c r="R239" i="1"/>
  <c r="R274" i="1"/>
  <c r="R24" i="1"/>
  <c r="R46" i="1"/>
  <c r="R262" i="1"/>
  <c r="R104" i="1"/>
  <c r="R208" i="1"/>
  <c r="R217" i="1"/>
  <c r="R194" i="1"/>
  <c r="R25" i="1"/>
  <c r="R98" i="1"/>
  <c r="R74" i="1"/>
  <c r="R93" i="1"/>
  <c r="R92" i="1"/>
  <c r="R213" i="1"/>
  <c r="R11" i="1"/>
  <c r="R131" i="1"/>
  <c r="R157" i="1"/>
  <c r="R18" i="1"/>
  <c r="R132" i="1"/>
  <c r="R137" i="1"/>
  <c r="R207" i="1"/>
  <c r="R111" i="1"/>
  <c r="R242" i="1"/>
  <c r="R182" i="1"/>
  <c r="R160" i="1"/>
  <c r="R64" i="1"/>
  <c r="R55" i="1"/>
  <c r="R44" i="1"/>
  <c r="R28" i="1"/>
  <c r="R244" i="1"/>
  <c r="R227" i="1"/>
  <c r="R32" i="1"/>
  <c r="R84" i="1"/>
  <c r="R140" i="1"/>
  <c r="R191" i="1"/>
  <c r="R216" i="1"/>
  <c r="R275" i="1"/>
  <c r="R36" i="1"/>
  <c r="R43" i="1"/>
  <c r="R83" i="1"/>
  <c r="R97" i="1"/>
  <c r="R220" i="1"/>
  <c r="R230" i="1"/>
  <c r="R268" i="1"/>
  <c r="R184" i="1"/>
  <c r="R121" i="1"/>
  <c r="R229" i="1"/>
  <c r="R114" i="1"/>
  <c r="R246" i="1"/>
  <c r="R223" i="1"/>
  <c r="R124" i="1"/>
  <c r="R57" i="1"/>
  <c r="R47" i="1"/>
  <c r="R26" i="1"/>
  <c r="R204" i="1"/>
  <c r="R87" i="1"/>
  <c r="R37" i="1"/>
  <c r="R99" i="1"/>
  <c r="R200" i="1"/>
  <c r="R113" i="1"/>
  <c r="R102" i="1"/>
  <c r="R152" i="1"/>
  <c r="R127" i="1"/>
  <c r="R151" i="1"/>
  <c r="R187" i="1"/>
  <c r="R193" i="1"/>
  <c r="R225" i="1"/>
  <c r="R243" i="1"/>
  <c r="R79" i="1"/>
  <c r="R110" i="1"/>
  <c r="R133" i="1"/>
  <c r="R183" i="1"/>
  <c r="R49" i="1"/>
  <c r="R86" i="1"/>
  <c r="R250" i="1" l="1"/>
  <c r="R179" i="1"/>
  <c r="R248" i="1"/>
  <c r="R153" i="1"/>
  <c r="R54" i="1"/>
  <c r="R177" i="1"/>
  <c r="R85" i="1"/>
  <c r="R257" i="1"/>
  <c r="R139" i="1"/>
  <c r="R141" i="1"/>
  <c r="R162" i="1"/>
  <c r="R51" i="1"/>
  <c r="R205" i="1"/>
  <c r="R115" i="1"/>
  <c r="R154" i="1"/>
  <c r="R144" i="1"/>
  <c r="R59" i="1"/>
  <c r="R52" i="1"/>
  <c r="R270" i="1"/>
  <c r="R214" i="1"/>
  <c r="R259" i="1"/>
  <c r="R255" i="1"/>
  <c r="R254" i="1"/>
  <c r="R211" i="1"/>
  <c r="R173" i="1"/>
  <c r="R120" i="1"/>
  <c r="R164" i="1"/>
  <c r="R181" i="1"/>
  <c r="R186" i="1"/>
  <c r="R198" i="1"/>
  <c r="R158" i="1"/>
  <c r="R56" i="1"/>
  <c r="R247" i="1"/>
  <c r="R82" i="1"/>
  <c r="R19" i="1"/>
  <c r="R221" i="1"/>
  <c r="R271" i="1"/>
  <c r="R73" i="1"/>
  <c r="R16" i="1"/>
  <c r="R210" i="1"/>
  <c r="R123" i="1"/>
  <c r="R75" i="1"/>
  <c r="R236" i="1"/>
  <c r="R192" i="1"/>
  <c r="R29" i="1"/>
  <c r="R276" i="1"/>
  <c r="R176" i="1"/>
  <c r="R105" i="1"/>
  <c r="R219" i="1"/>
  <c r="R66" i="1"/>
  <c r="R203" i="1"/>
  <c r="R45" i="1"/>
  <c r="R190" i="1"/>
  <c r="R222" i="1"/>
  <c r="R135" i="1"/>
  <c r="R209" i="1"/>
  <c r="R185" i="1"/>
  <c r="R31" i="1"/>
  <c r="R263" i="1"/>
  <c r="R166" i="1"/>
  <c r="R273" i="1"/>
  <c r="R103" i="1"/>
  <c r="R258" i="1"/>
  <c r="R40" i="1"/>
  <c r="R226" i="1"/>
  <c r="R100" i="1"/>
  <c r="R252" i="1"/>
  <c r="R108" i="1"/>
  <c r="R70" i="1"/>
  <c r="R95" i="1"/>
  <c r="R272" i="1"/>
  <c r="R116" i="1"/>
  <c r="R112" i="1"/>
  <c r="R58" i="1"/>
  <c r="R199" i="1"/>
  <c r="R89" i="1"/>
  <c r="R69" i="1"/>
  <c r="R218" i="1"/>
  <c r="R264" i="1"/>
  <c r="R224" i="1"/>
  <c r="R13" i="1"/>
  <c r="R156" i="1"/>
  <c r="R101" i="1"/>
  <c r="R167" i="1"/>
  <c r="R269" i="1"/>
  <c r="R128" i="1"/>
  <c r="R67" i="1"/>
  <c r="R91" i="1"/>
  <c r="R202" i="1"/>
  <c r="R245" i="1"/>
  <c r="R195" i="1"/>
  <c r="R206" i="1"/>
  <c r="R130" i="1"/>
  <c r="R94" i="1"/>
  <c r="R61" i="1"/>
  <c r="R1" i="1" l="1"/>
  <c r="L1" i="1"/>
</calcChain>
</file>

<file path=xl/sharedStrings.xml><?xml version="1.0" encoding="utf-8"?>
<sst xmlns="http://schemas.openxmlformats.org/spreadsheetml/2006/main" count="637" uniqueCount="303">
  <si>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</si>
  <si>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</si>
  <si>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</si>
  <si>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</si>
  <si>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</si>
  <si>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</si>
  <si>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</si>
  <si>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</si>
  <si>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</si>
  <si>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</si>
  <si>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</si>
  <si>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</si>
  <si>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</si>
  <si>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</si>
  <si>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</si>
  <si>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</si>
  <si>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</si>
  <si>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</si>
  <si>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</si>
  <si>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</si>
  <si>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</si>
  <si>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</si>
  <si>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</si>
  <si>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</si>
  <si>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</si>
  <si>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</si>
  <si>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</si>
  <si>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</si>
  <si>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</si>
  <si>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</si>
  <si>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</si>
  <si>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</si>
  <si>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</si>
  <si>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</si>
  <si>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</si>
  <si>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</si>
  <si>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</si>
  <si>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</si>
  <si>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</si>
  <si>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</si>
  <si>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</si>
  <si>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</si>
  <si>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</si>
  <si>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</si>
  <si>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</si>
  <si>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</si>
  <si>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</si>
  <si>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</si>
  <si>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</si>
  <si>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</si>
  <si>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</si>
  <si>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</si>
  <si>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</si>
  <si>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</si>
  <si>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</si>
  <si>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</si>
  <si>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</si>
  <si>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</si>
  <si>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</si>
  <si>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</si>
  <si>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</si>
  <si>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</si>
  <si>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</si>
  <si>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</si>
  <si>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</si>
  <si>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</si>
  <si>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</si>
  <si>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</si>
  <si>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</si>
  <si>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</si>
  <si>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</si>
  <si>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</si>
  <si>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</si>
  <si>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</si>
  <si>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</si>
  <si>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</si>
  <si>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</si>
  <si>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</si>
  <si>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</si>
  <si>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</si>
  <si>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</si>
  <si>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</si>
  <si>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</si>
  <si>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</si>
  <si>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</si>
  <si>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</si>
  <si>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</si>
  <si>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</si>
  <si>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</si>
  <si>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</si>
  <si>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</si>
  <si>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</si>
  <si>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</si>
  <si>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</si>
  <si>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</si>
  <si>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</si>
  <si>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</si>
  <si>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</si>
  <si>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</si>
  <si>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</si>
  <si>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</si>
  <si>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</si>
  <si>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</si>
  <si>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</si>
  <si>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</si>
  <si>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</si>
  <si>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</si>
  <si>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</si>
  <si>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</si>
  <si>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</si>
  <si>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</si>
  <si>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</si>
  <si>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</si>
  <si>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</si>
  <si>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</si>
  <si>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</si>
  <si>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</si>
  <si>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</si>
  <si>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</si>
  <si>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</si>
  <si>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</si>
  <si>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</si>
  <si>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</si>
  <si>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</si>
  <si>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</si>
  <si>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</si>
  <si>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</si>
  <si>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</si>
  <si>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</si>
  <si>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</si>
  <si>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</si>
  <si>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</si>
  <si>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</si>
  <si>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</si>
  <si>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</si>
  <si>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</si>
  <si>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</si>
  <si>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</si>
  <si>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</si>
  <si>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</si>
  <si>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</si>
  <si>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</si>
  <si>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</si>
  <si>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</si>
  <si>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</si>
  <si>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</si>
  <si>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</si>
  <si>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</si>
  <si>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</si>
  <si>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</si>
  <si>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</si>
  <si>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</si>
  <si>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</si>
  <si>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</si>
  <si>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</si>
  <si>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</si>
  <si>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</si>
  <si>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</si>
  <si>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</si>
  <si>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</si>
  <si>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</si>
  <si>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</si>
  <si>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</si>
  <si>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</si>
  <si>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</si>
  <si>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</si>
  <si>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</si>
  <si>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</si>
  <si>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</si>
  <si>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</si>
  <si>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</si>
  <si>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</si>
  <si>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</si>
  <si>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</si>
  <si>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</si>
  <si>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</si>
  <si>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</si>
  <si>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</si>
  <si>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</si>
  <si>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</si>
  <si>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</si>
  <si>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</si>
  <si>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</si>
  <si>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</si>
  <si>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</si>
  <si>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</si>
  <si>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</si>
  <si>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</si>
  <si>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</si>
  <si>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</si>
  <si>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</si>
  <si>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</si>
  <si>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</si>
  <si>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</si>
  <si>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</si>
  <si>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</si>
  <si>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</si>
  <si>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</si>
  <si>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</si>
  <si>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</si>
  <si>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</si>
  <si>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</si>
  <si>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</si>
  <si>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</si>
  <si>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</si>
  <si>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</si>
  <si>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</si>
  <si>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</si>
  <si>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</si>
  <si>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</si>
  <si>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</si>
  <si>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</si>
  <si>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</si>
  <si>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</si>
  <si>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</si>
  <si>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</si>
  <si>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</si>
  <si>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</si>
  <si>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</si>
  <si>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</si>
  <si>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</si>
  <si>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</si>
  <si>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</si>
  <si>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</si>
  <si>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</si>
  <si>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</si>
  <si>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</si>
  <si>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</si>
  <si>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</si>
  <si>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</si>
  <si>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</si>
  <si>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</si>
  <si>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</si>
  <si>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</si>
  <si>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</si>
  <si>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</si>
  <si>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</si>
  <si>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</si>
  <si>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</si>
  <si>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</si>
  <si>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</si>
  <si>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</si>
  <si>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</si>
  <si>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</si>
  <si>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</si>
  <si>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</si>
  <si>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</si>
  <si>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</si>
  <si>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</si>
  <si>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</si>
  <si>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</si>
  <si>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</si>
  <si>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</si>
  <si>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</si>
  <si>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</si>
  <si>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</si>
  <si>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</si>
  <si>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</si>
  <si>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</si>
  <si>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</si>
  <si>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</si>
  <si>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</si>
  <si>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</si>
  <si>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</si>
  <si>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</si>
  <si>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</si>
  <si>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</si>
  <si>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</si>
  <si>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</si>
  <si>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</si>
  <si>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</si>
  <si>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</si>
  <si>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</si>
  <si>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</si>
  <si>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</si>
  <si>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</si>
  <si>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</si>
  <si>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</si>
  <si>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</si>
  <si>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</si>
  <si>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</si>
  <si>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</si>
  <si>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</si>
  <si>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</si>
  <si>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</si>
  <si>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</si>
  <si>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</si>
  <si>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</si>
  <si>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</si>
  <si>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</si>
  <si>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</si>
  <si>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ОТК 08.08.22</t>
  </si>
  <si>
    <t>?????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</si>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</sst>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22" x14ac:knownFonts="1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5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0" fillId="0" borderId="0" xfId="0" applyNumberFormat="1" applyFill="1"/>
    <xf numFmtId="165" fontId="12" fillId="0" borderId="12" xfId="0" applyNumberFormat="1" applyFont="1" applyFill="1" applyBorder="1" applyAlignment="1">
      <alignment vertical="top" wrapText="1"/>
    </xf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  <xf numFmtId="4" fontId="0" fillId="0" borderId="0" xfId="0" applyNumberFormat="1"/>
    <xf numFmtId="4" fontId="4" fillId="0" borderId="0" xfId="0" applyNumberFormat="1" applyFont="1" applyFill="1" applyBorder="1" applyAlignment="1">
      <alignment wrapText="1"/>
    </xf>
    <xf numFmtId="4" fontId="0" fillId="5" borderId="0" xfId="0" applyNumberFormat="1" applyFill="1"/>
    <xf numFmtId="4" fontId="0" fillId="7" borderId="0" xfId="0" applyNumberFormat="1" applyFill="1"/>
    <xf numFmtId="168" fontId="12" fillId="8" borderId="0" xfId="0" applyNumberFormat="1" applyFont="1" applyFill="1" applyBorder="1" applyAlignment="1">
      <alignment vertical="top" wrapText="1"/>
    </xf>
    <xf numFmtId="0" fontId="15" fillId="0" borderId="0" xfId="0" applyFont="1"/>
    <xf numFmtId="0" fontId="0" fillId="8" borderId="0" xfId="0" applyFill="1"/>
    <xf numFmtId="49" fontId="6" fillId="0" borderId="0" xfId="1" applyNumberFormat="1" applyFont="1" applyFill="1" applyAlignment="1">
      <alignment vertical="top" wrapText="1"/>
    </xf>
    <xf numFmtId="0" fontId="16" fillId="0" borderId="0" xfId="1"/>
    <xf numFmtId="166" fontId="7" fillId="0" borderId="0" xfId="1" applyNumberFormat="1" applyFont="1"/>
    <xf numFmtId="49" fontId="2" fillId="0" borderId="1" xfId="1" applyNumberFormat="1" applyFont="1" applyFill="1" applyBorder="1" applyAlignment="1">
      <alignment horizontal="center" vertical="top" wrapText="1"/>
    </xf>
    <xf numFmtId="166" fontId="16" fillId="0" borderId="5" xfId="1" applyNumberFormat="1" applyBorder="1" applyAlignment="1">
      <alignment horizontal="center"/>
    </xf>
    <xf numFmtId="167" fontId="9" fillId="0" borderId="5" xfId="1" applyNumberFormat="1" applyFont="1" applyFill="1" applyBorder="1" applyAlignment="1">
      <alignment horizontal="center" vertical="top" wrapText="1"/>
    </xf>
    <xf numFmtId="49" fontId="10" fillId="0" borderId="0" xfId="1" applyNumberFormat="1" applyFont="1" applyFill="1" applyAlignment="1">
      <alignment horizontal="center" vertical="top" wrapText="1"/>
    </xf>
    <xf numFmtId="166" fontId="16" fillId="0" borderId="6" xfId="1" applyNumberFormat="1" applyBorder="1" applyAlignment="1">
      <alignment horizontal="center"/>
    </xf>
    <xf numFmtId="167" fontId="9" fillId="0" borderId="7" xfId="1" applyNumberFormat="1" applyFont="1" applyFill="1" applyBorder="1" applyAlignment="1">
      <alignment horizontal="center"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1" xfId="1" applyFont="1" applyFill="1" applyBorder="1" applyAlignment="1">
      <alignment vertical="top" wrapText="1"/>
    </xf>
    <xf numFmtId="0" fontId="11" fillId="3" borderId="15" xfId="1" applyFont="1" applyFill="1" applyBorder="1" applyAlignment="1">
      <alignment vertical="top" wrapText="1"/>
    </xf>
    <xf numFmtId="164" fontId="11" fillId="3" borderId="15" xfId="1" applyNumberFormat="1" applyFont="1" applyFill="1" applyBorder="1" applyAlignment="1">
      <alignment vertical="top" wrapText="1"/>
    </xf>
    <xf numFmtId="0" fontId="11" fillId="3" borderId="5" xfId="1" applyFont="1" applyFill="1" applyBorder="1" applyAlignment="1">
      <alignment horizontal="center" vertical="top" wrapText="1"/>
    </xf>
    <xf numFmtId="0" fontId="11" fillId="3" borderId="16" xfId="1" applyFont="1" applyFill="1" applyBorder="1" applyAlignment="1">
      <alignment horizontal="center" vertical="top" wrapText="1"/>
    </xf>
    <xf numFmtId="14" fontId="16" fillId="4" borderId="5" xfId="1" applyNumberFormat="1" applyFill="1" applyBorder="1" applyAlignment="1">
      <alignment horizontal="center"/>
    </xf>
    <xf numFmtId="0" fontId="11" fillId="0" borderId="5" xfId="1" applyFont="1" applyFill="1" applyBorder="1" applyAlignment="1">
      <alignment wrapText="1"/>
    </xf>
    <xf numFmtId="4" fontId="0" fillId="0" borderId="18" xfId="0" applyNumberFormat="1" applyBorder="1"/>
    <xf numFmtId="4" fontId="0" fillId="0" borderId="19" xfId="0" applyNumberFormat="1" applyBorder="1"/>
    <xf numFmtId="0" fontId="0" fillId="0" borderId="19" xfId="0" applyBorder="1"/>
    <xf numFmtId="0" fontId="0" fillId="0" borderId="20" xfId="0" applyBorder="1"/>
    <xf numFmtId="49" fontId="17" fillId="0" borderId="0" xfId="0" applyNumberFormat="1" applyFont="1"/>
    <xf numFmtId="166" fontId="16" fillId="0" borderId="16" xfId="1" applyNumberFormat="1" applyBorder="1" applyAlignment="1">
      <alignment horizontal="center"/>
    </xf>
    <xf numFmtId="167" fontId="9" fillId="0" borderId="16" xfId="1" applyNumberFormat="1" applyFont="1" applyFill="1" applyBorder="1" applyAlignment="1">
      <alignment horizontal="center" vertical="top" wrapText="1"/>
    </xf>
    <xf numFmtId="49" fontId="17" fillId="0" borderId="17" xfId="0" applyNumberFormat="1" applyFont="1" applyBorder="1"/>
    <xf numFmtId="165" fontId="12" fillId="0" borderId="18" xfId="1" applyNumberFormat="1" applyFont="1" applyFill="1" applyBorder="1" applyAlignment="1">
      <alignment vertical="top" wrapText="1"/>
    </xf>
    <xf numFmtId="165" fontId="12" fillId="0" borderId="19" xfId="1" applyNumberFormat="1" applyFont="1" applyFill="1" applyBorder="1" applyAlignment="1">
      <alignment vertical="top" wrapText="1"/>
    </xf>
    <xf numFmtId="165" fontId="18" fillId="0" borderId="19" xfId="1" applyNumberFormat="1" applyFont="1" applyFill="1" applyBorder="1" applyAlignment="1">
      <alignment vertical="top" wrapText="1"/>
    </xf>
    <xf numFmtId="168" fontId="12" fillId="5" borderId="19" xfId="1" applyNumberFormat="1" applyFont="1" applyFill="1" applyBorder="1" applyAlignment="1">
      <alignment vertical="top" wrapText="1"/>
    </xf>
    <xf numFmtId="168" fontId="12" fillId="0" borderId="19" xfId="1" applyNumberFormat="1" applyFont="1" applyFill="1" applyBorder="1" applyAlignment="1">
      <alignment vertical="top" wrapText="1"/>
    </xf>
    <xf numFmtId="2" fontId="16" fillId="0" borderId="19" xfId="1" applyNumberFormat="1" applyBorder="1"/>
    <xf numFmtId="165" fontId="16" fillId="0" borderId="19" xfId="1" applyNumberFormat="1" applyBorder="1"/>
    <xf numFmtId="165" fontId="16" fillId="5" borderId="19" xfId="1" applyNumberFormat="1" applyFill="1" applyBorder="1"/>
    <xf numFmtId="2" fontId="19" fillId="5" borderId="19" xfId="1" applyNumberFormat="1" applyFont="1" applyFill="1" applyBorder="1"/>
    <xf numFmtId="2" fontId="16" fillId="0" borderId="20" xfId="1" applyNumberFormat="1" applyBorder="1"/>
    <xf numFmtId="49" fontId="17" fillId="0" borderId="0" xfId="0" applyNumberFormat="1" applyFont="1" applyBorder="1" applyAlignment="1">
      <alignment vertical="top" wrapText="1"/>
    </xf>
    <xf numFmtId="165" fontId="12" fillId="0" borderId="0" xfId="1" applyNumberFormat="1" applyFont="1" applyFill="1" applyBorder="1" applyAlignment="1">
      <alignment vertical="top" wrapText="1"/>
    </xf>
    <xf numFmtId="165" fontId="18" fillId="0" borderId="0" xfId="1" applyNumberFormat="1" applyFont="1" applyFill="1" applyBorder="1" applyAlignment="1">
      <alignment vertical="top" wrapText="1"/>
    </xf>
    <xf numFmtId="2" fontId="16" fillId="0" borderId="0" xfId="1" applyNumberFormat="1" applyBorder="1"/>
    <xf numFmtId="49" fontId="17" fillId="0" borderId="0" xfId="0" applyNumberFormat="1" applyFont="1" applyBorder="1" applyAlignment="1">
      <alignment horizontal="center" wrapText="1"/>
    </xf>
    <xf numFmtId="0" fontId="20" fillId="0" borderId="0" xfId="0" applyFont="1"/>
    <xf numFmtId="49" fontId="0" fillId="0" borderId="24" xfId="0" applyNumberFormat="1" applyBorder="1"/>
    <xf numFmtId="0" fontId="21" fillId="0" borderId="24" xfId="0" applyFont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65" fontId="18" fillId="0" borderId="25" xfId="1" applyNumberFormat="1" applyFont="1" applyFill="1" applyBorder="1" applyAlignment="1">
      <alignment horizontal="center" vertical="center" wrapText="1"/>
    </xf>
    <xf numFmtId="165" fontId="12" fillId="0" borderId="25" xfId="1" applyNumberFormat="1" applyFont="1" applyFill="1" applyBorder="1" applyAlignment="1">
      <alignment horizontal="center" vertical="center" wrapText="1"/>
    </xf>
    <xf numFmtId="1" fontId="12" fillId="0" borderId="25" xfId="1" applyNumberFormat="1" applyFont="1" applyFill="1" applyBorder="1" applyAlignment="1">
      <alignment horizontal="center" vertical="center" wrapText="1"/>
    </xf>
    <xf numFmtId="2" fontId="16" fillId="0" borderId="0" xfId="1" applyNumberFormat="1"/>
    <xf numFmtId="49" fontId="0" fillId="0" borderId="0" xfId="0" applyNumberFormat="1"/>
    <xf numFmtId="165" fontId="13" fillId="8" borderId="0" xfId="0" applyNumberFormat="1" applyFont="1" applyFill="1" applyBorder="1" applyAlignment="1">
      <alignment vertical="top" wrapText="1"/>
    </xf>
    <xf numFmtId="165" fontId="12" fillId="8" borderId="0" xfId="0" applyNumberFormat="1" applyFont="1" applyFill="1" applyBorder="1" applyAlignment="1">
      <alignment vertical="top" wrapText="1"/>
    </xf>
    <xf numFmtId="165" fontId="12" fillId="8" borderId="12" xfId="0" applyNumberFormat="1" applyFont="1" applyFill="1" applyBorder="1" applyAlignment="1">
      <alignment vertical="top" wrapText="1"/>
    </xf>
    <xf numFmtId="168" fontId="0" fillId="0" borderId="0" xfId="0" applyNumberFormat="1"/>
    <xf numFmtId="4" fontId="0" fillId="0" borderId="25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16" fillId="0" borderId="2" xfId="1" applyBorder="1" applyAlignment="1">
      <alignment horizontal="center"/>
    </xf>
    <xf numFmtId="0" fontId="16" fillId="0" borderId="3" xfId="1" applyBorder="1" applyAlignment="1">
      <alignment horizontal="center"/>
    </xf>
    <xf numFmtId="0" fontId="16" fillId="0" borderId="4" xfId="1" applyBorder="1" applyAlignment="1">
      <alignment horizontal="center"/>
    </xf>
    <xf numFmtId="166" fontId="16" fillId="0" borderId="2" xfId="1" applyNumberFormat="1" applyBorder="1" applyAlignment="1">
      <alignment horizontal="center"/>
    </xf>
    <xf numFmtId="166" fontId="16" fillId="0" borderId="3" xfId="1" applyNumberFormat="1" applyBorder="1" applyAlignment="1">
      <alignment horizontal="center"/>
    </xf>
    <xf numFmtId="166" fontId="16" fillId="0" borderId="4" xfId="1" applyNumberFormat="1" applyBorder="1" applyAlignment="1">
      <alignment horizontal="center"/>
    </xf>
    <xf numFmtId="14" fontId="16" fillId="0" borderId="2" xfId="1" applyNumberFormat="1" applyBorder="1" applyAlignment="1">
      <alignment horizontal="center"/>
    </xf>
    <xf numFmtId="4" fontId="8" fillId="0" borderId="5" xfId="1" applyNumberFormat="1" applyFont="1" applyBorder="1" applyAlignment="1">
      <alignment horizontal="center" wrapText="1"/>
    </xf>
    <xf numFmtId="4" fontId="8" fillId="0" borderId="6" xfId="1" applyNumberFormat="1" applyFont="1" applyBorder="1" applyAlignment="1">
      <alignment horizontal="center" wrapText="1"/>
    </xf>
    <xf numFmtId="49" fontId="11" fillId="0" borderId="13" xfId="1" applyNumberFormat="1" applyFont="1" applyFill="1" applyBorder="1" applyAlignment="1">
      <alignment horizontal="center" vertical="top" wrapText="1"/>
    </xf>
    <xf numFmtId="49" fontId="11" fillId="0" borderId="17" xfId="1" applyNumberFormat="1" applyFont="1" applyFill="1" applyBorder="1" applyAlignment="1">
      <alignment horizontal="center" vertical="top" wrapText="1"/>
    </xf>
    <xf numFmtId="14" fontId="16" fillId="0" borderId="21" xfId="1" applyNumberFormat="1" applyBorder="1" applyAlignment="1">
      <alignment horizontal="center"/>
    </xf>
    <xf numFmtId="0" fontId="16" fillId="0" borderId="22" xfId="1" applyBorder="1" applyAlignment="1">
      <alignment horizontal="center"/>
    </xf>
    <xf numFmtId="0" fontId="16" fillId="0" borderId="11" xfId="1" applyBorder="1" applyAlignment="1">
      <alignment horizontal="center"/>
    </xf>
    <xf numFmtId="0" fontId="16" fillId="0" borderId="21" xfId="1" applyBorder="1" applyAlignment="1">
      <alignment horizontal="center"/>
    </xf>
    <xf numFmtId="4" fontId="8" fillId="0" borderId="16" xfId="1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8" fillId="0" borderId="16" xfId="1" applyFont="1" applyBorder="1" applyAlignment="1">
      <alignment horizontal="center" wrapText="1"/>
    </xf>
    <xf numFmtId="49" fontId="17" fillId="0" borderId="23" xfId="0" applyNumberFormat="1" applyFont="1" applyBorder="1" applyAlignment="1">
      <alignment horizontal="left" vertical="top" wrapText="1"/>
    </xf>
    <xf numFmtId="49" fontId="17" fillId="0" borderId="17" xfId="0" applyNumberFormat="1" applyFont="1" applyBorder="1" applyAlignment="1">
      <alignment horizontal="left" vertical="top" wrapText="1"/>
    </xf>
    <xf numFmtId="166" fontId="16" fillId="0" borderId="21" xfId="1" applyNumberFormat="1" applyBorder="1" applyAlignment="1">
      <alignment horizontal="center"/>
    </xf>
    <xf numFmtId="166" fontId="16" fillId="0" borderId="22" xfId="1" applyNumberFormat="1" applyBorder="1" applyAlignment="1">
      <alignment horizontal="center"/>
    </xf>
    <xf numFmtId="166" fontId="16" fillId="0" borderId="11" xfId="1" applyNumberFormat="1" applyBorder="1" applyAlignment="1">
      <alignment horizontal="center"/>
    </xf>
    <xf numFmtId="2" fontId="0" fillId="0" borderId="25" xfId="0" applyNumberFormat="1" applyBorder="1"/>
    <xf numFmtId="14" fontId="0" fillId="4" borderId="8" xfId="0" applyNumberForma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6"/>
  <sheetViews>
    <sheetView tabSelected="1" topLeftCell="B255" workbookViewId="0">
      <selection activeCell="B279" sqref="B279:B280"/>
    </sheetView>
  </sheetViews>
  <sheetFormatPr defaultColWidth="11.25" defaultRowHeight="15.75" x14ac:dyDescent="0.25"/>
  <cols>
    <col min="1" max="1" width="3.125" hidden="1" customWidth="1"/>
    <col min="2" max="2" width="18.375" style="42" customWidth="1"/>
    <col min="3" max="12" width="11.25" customWidth="1"/>
    <col min="18" max="18" width="11.875" style="43" customWidth="1"/>
  </cols>
  <sheetData>
    <row r="1" spans="2:30" hidden="1" x14ac:dyDescent="0.25">
      <c r="B1" s="1"/>
      <c r="C1" s="2">
        <f t="shared" ref="C1:K1" si="0">SUM(C10:C275)</f>
        <v>1360433.3250000011</v>
      </c>
      <c r="D1" s="2">
        <f t="shared" si="0"/>
        <v>762089.02899999975</v>
      </c>
      <c r="E1" s="2">
        <f t="shared" si="0"/>
        <v>2122530.844</v>
      </c>
      <c r="F1" s="2">
        <f t="shared" si="0"/>
        <v>1420211.0650000006</v>
      </c>
      <c r="G1" s="2">
        <f t="shared" si="0"/>
        <v>793457.21899999981</v>
      </c>
      <c r="H1" s="2">
        <f t="shared" si="0"/>
        <v>2213676.1339999991</v>
      </c>
      <c r="I1" s="2">
        <f t="shared" si="0"/>
        <v>14933.809999999985</v>
      </c>
      <c r="J1" s="2">
        <f t="shared" si="0"/>
        <v>5396.7099999999909</v>
      </c>
      <c r="K1" s="2">
        <f t="shared" si="0"/>
        <v>20329.869999999974</v>
      </c>
      <c r="L1" s="2">
        <f>SUM(L10:L276)</f>
        <v>-67817.839902947337</v>
      </c>
      <c r="M1" s="2">
        <f>SUM(M10:M276)</f>
        <v>63982.189999999995</v>
      </c>
      <c r="N1" s="2">
        <f>SUM(N10:N287)</f>
        <v>105971.53099999987</v>
      </c>
      <c r="O1" s="2">
        <f>SUM(O10:O287)</f>
        <v>15206.987099999986</v>
      </c>
      <c r="P1" s="3">
        <f>SUM(P10:P276)</f>
        <v>121178.51809999986</v>
      </c>
      <c r="Q1" s="3">
        <f>SUM(Q10:Q276)</f>
        <v>0</v>
      </c>
      <c r="R1" s="3">
        <f>SUM(R10:R276)</f>
        <v>-125014.16800294715</v>
      </c>
      <c r="S1" s="4"/>
    </row>
    <row r="2" spans="2:30" hidden="1" x14ac:dyDescent="0.25">
      <c r="B2" s="5"/>
      <c r="E2" s="4"/>
      <c r="H2" s="4"/>
      <c r="K2" s="4"/>
      <c r="L2" s="4">
        <v>-145807.63199294731</v>
      </c>
      <c r="M2" s="4">
        <v>134901.47000000003</v>
      </c>
      <c r="P2" s="3"/>
      <c r="Q2" s="4"/>
      <c r="S2" s="4"/>
    </row>
    <row r="3" spans="2:30" ht="19.5" hidden="1" x14ac:dyDescent="0.25">
      <c r="B3" s="6"/>
      <c r="N3" s="7"/>
      <c r="O3" s="7"/>
      <c r="P3" s="7"/>
      <c r="Q3" s="7"/>
      <c r="R3" s="44"/>
      <c r="U3" s="112"/>
      <c r="V3" s="112"/>
      <c r="W3" s="112"/>
      <c r="X3" s="112"/>
      <c r="Y3" s="112"/>
      <c r="Z3" s="112"/>
      <c r="AA3" s="112"/>
      <c r="AB3" s="112"/>
      <c r="AC3" s="112"/>
      <c r="AD3" s="112"/>
    </row>
    <row r="4" spans="2:30" ht="19.5" hidden="1" x14ac:dyDescent="0.25">
      <c r="B4" s="6"/>
      <c r="U4" s="112"/>
      <c r="V4" s="112"/>
      <c r="W4" s="112"/>
      <c r="X4" s="112"/>
      <c r="Y4" s="112"/>
      <c r="Z4" s="112"/>
      <c r="AA4" s="112"/>
      <c r="AB4" s="112"/>
      <c r="AC4" s="112"/>
      <c r="AD4" s="112"/>
    </row>
    <row r="5" spans="2:30" hidden="1" x14ac:dyDescent="0.25">
      <c r="B5" s="6"/>
      <c r="P5" s="8"/>
      <c r="Q5" s="8"/>
      <c r="U5" s="9"/>
    </row>
    <row r="6" spans="2:30" ht="16.5" thickBot="1" x14ac:dyDescent="0.3">
      <c r="B6" s="10"/>
      <c r="E6" s="11" t="s">
        <v>0</v>
      </c>
      <c r="H6" s="11"/>
      <c r="K6" s="11"/>
      <c r="L6" s="11"/>
      <c r="M6" s="11" t="s">
        <v>1</v>
      </c>
      <c r="N6" s="11">
        <v>7.1</v>
      </c>
      <c r="O6" s="11">
        <v>2.82</v>
      </c>
    </row>
    <row r="7" spans="2:30" ht="18.75" thickBot="1" x14ac:dyDescent="0.3">
      <c r="B7" s="12">
        <f>F7</f>
        <v>44798</v>
      </c>
      <c r="C7" s="113">
        <v>44767</v>
      </c>
      <c r="D7" s="107">
        <v>44493</v>
      </c>
      <c r="E7" s="108"/>
      <c r="F7" s="113">
        <v>44798</v>
      </c>
      <c r="G7" s="107"/>
      <c r="H7" s="108"/>
      <c r="I7" s="106" t="s">
        <v>2</v>
      </c>
      <c r="J7" s="107"/>
      <c r="K7" s="108"/>
      <c r="L7" s="114" t="s">
        <v>3</v>
      </c>
      <c r="M7" s="13" t="s">
        <v>4</v>
      </c>
      <c r="N7" s="109" t="s">
        <v>5</v>
      </c>
      <c r="O7" s="110"/>
      <c r="P7" s="111"/>
      <c r="Q7" s="13" t="s">
        <v>6</v>
      </c>
      <c r="R7" s="114" t="s">
        <v>7</v>
      </c>
      <c r="S7" s="14"/>
    </row>
    <row r="8" spans="2:30" ht="18.75" thickBot="1" x14ac:dyDescent="0.3">
      <c r="B8" s="15">
        <v>2022</v>
      </c>
      <c r="C8" s="106" t="s">
        <v>8</v>
      </c>
      <c r="D8" s="107"/>
      <c r="E8" s="108"/>
      <c r="F8" s="106" t="s">
        <v>8</v>
      </c>
      <c r="G8" s="107"/>
      <c r="H8" s="108"/>
      <c r="I8" s="106" t="s">
        <v>8</v>
      </c>
      <c r="J8" s="107"/>
      <c r="K8" s="108"/>
      <c r="L8" s="115"/>
      <c r="M8" s="16" t="s">
        <v>9</v>
      </c>
      <c r="N8" s="109" t="s">
        <v>10</v>
      </c>
      <c r="O8" s="110"/>
      <c r="P8" s="111"/>
      <c r="Q8" s="16" t="s">
        <v>11</v>
      </c>
      <c r="R8" s="115"/>
      <c r="S8" s="17"/>
    </row>
    <row r="9" spans="2:30" ht="16.5" thickBot="1" x14ac:dyDescent="0.3">
      <c r="B9" s="18" t="s">
        <v>12</v>
      </c>
      <c r="C9" s="19" t="s">
        <v>13</v>
      </c>
      <c r="D9" s="20" t="s">
        <v>14</v>
      </c>
      <c r="E9" s="21" t="s">
        <v>15</v>
      </c>
      <c r="F9" s="19" t="s">
        <v>13</v>
      </c>
      <c r="G9" s="20" t="s">
        <v>14</v>
      </c>
      <c r="H9" s="21" t="s">
        <v>15</v>
      </c>
      <c r="I9" s="19" t="s">
        <v>13</v>
      </c>
      <c r="J9" s="20" t="s">
        <v>14</v>
      </c>
      <c r="K9" s="21" t="s">
        <v>16</v>
      </c>
      <c r="L9" s="22">
        <f>C7</f>
        <v>44767</v>
      </c>
      <c r="M9" s="22">
        <v>44804</v>
      </c>
      <c r="N9" s="23" t="s">
        <v>17</v>
      </c>
      <c r="O9" s="23" t="s">
        <v>18</v>
      </c>
      <c r="P9" s="23" t="s">
        <v>16</v>
      </c>
      <c r="Q9" s="24" t="s">
        <v>19</v>
      </c>
      <c r="R9" s="144">
        <f>F7</f>
        <v>44798</v>
      </c>
      <c r="S9" s="25" t="s">
        <v>20</v>
      </c>
    </row>
    <row r="10" spans="2:30" x14ac:dyDescent="0.25">
      <c r="B10" s="26" t="s">
        <v>21</v>
      </c>
      <c r="C10" s="27">
        <v>4462.57</v>
      </c>
      <c r="D10" s="27">
        <v>2213.4900000000002</v>
      </c>
      <c r="E10" s="27">
        <v>6676.18</v>
      </c>
      <c r="F10" s="28">
        <v>4579.1499999999996</v>
      </c>
      <c r="G10" s="28">
        <v>2237.54</v>
      </c>
      <c r="H10" s="28">
        <v>6816.8</v>
      </c>
      <c r="I10" s="27">
        <f t="shared" ref="I10:K16" si="1">F10-C10</f>
        <v>116.57999999999993</v>
      </c>
      <c r="J10" s="27">
        <f t="shared" si="1"/>
        <v>24.049999999999727</v>
      </c>
      <c r="K10" s="27">
        <f t="shared" si="1"/>
        <v>140.61999999999989</v>
      </c>
      <c r="L10" s="29">
        <v>-798.13780000000042</v>
      </c>
      <c r="M10" s="29"/>
      <c r="N10" s="29">
        <f t="shared" ref="N10:O16" si="2">I10*N$6</f>
        <v>827.71799999999939</v>
      </c>
      <c r="O10" s="26">
        <f t="shared" si="2"/>
        <v>67.820999999999231</v>
      </c>
      <c r="P10" s="26">
        <f>SUM(N10:O10)</f>
        <v>895.53899999999862</v>
      </c>
      <c r="Q10" s="26"/>
      <c r="R10" s="45">
        <f>L10-P10+M10+Q10</f>
        <v>-1693.676799999999</v>
      </c>
      <c r="S10" s="30" t="str">
        <f t="shared" ref="S10:S73" si="3">B10</f>
        <v xml:space="preserve">№002 </v>
      </c>
    </row>
    <row r="11" spans="2:30" x14ac:dyDescent="0.25">
      <c r="B11" s="8" t="s">
        <v>22</v>
      </c>
      <c r="C11" s="27">
        <v>4601.83</v>
      </c>
      <c r="D11" s="27">
        <v>5530.34</v>
      </c>
      <c r="E11" s="27">
        <v>10132.300000000001</v>
      </c>
      <c r="F11" s="28">
        <v>4632.62</v>
      </c>
      <c r="G11" s="28">
        <v>5534.09</v>
      </c>
      <c r="H11" s="28">
        <v>10166.84</v>
      </c>
      <c r="I11" s="27">
        <f t="shared" si="1"/>
        <v>30.789999999999964</v>
      </c>
      <c r="J11" s="27">
        <f t="shared" si="1"/>
        <v>3.75</v>
      </c>
      <c r="K11" s="27">
        <f t="shared" si="1"/>
        <v>34.539999999999054</v>
      </c>
      <c r="L11" s="29">
        <v>2819.3810999999982</v>
      </c>
      <c r="M11" s="29"/>
      <c r="N11" s="31">
        <f>I11*N$6</f>
        <v>218.60899999999972</v>
      </c>
      <c r="O11" s="8">
        <f t="shared" si="2"/>
        <v>10.574999999999999</v>
      </c>
      <c r="P11" s="8">
        <f>SUM(N11:O11)</f>
        <v>229.18399999999971</v>
      </c>
      <c r="Q11" s="8"/>
      <c r="R11" s="43">
        <f t="shared" ref="R11:R16" si="4">L11-P11+M11+Q11</f>
        <v>2590.1970999999985</v>
      </c>
      <c r="S11" s="4" t="str">
        <f t="shared" si="3"/>
        <v xml:space="preserve">№003 </v>
      </c>
    </row>
    <row r="12" spans="2:30" x14ac:dyDescent="0.25">
      <c r="B12" s="26" t="s">
        <v>23</v>
      </c>
      <c r="C12" s="27">
        <v>6927.51</v>
      </c>
      <c r="D12" s="27">
        <v>2890.98</v>
      </c>
      <c r="E12" s="27">
        <v>9818.51</v>
      </c>
      <c r="F12" s="28">
        <v>7060.75</v>
      </c>
      <c r="G12" s="28">
        <v>2989.93</v>
      </c>
      <c r="H12" s="28">
        <v>10050.700000000001</v>
      </c>
      <c r="I12" s="27">
        <f t="shared" si="1"/>
        <v>133.23999999999978</v>
      </c>
      <c r="J12" s="27">
        <f t="shared" si="1"/>
        <v>98.949999999999818</v>
      </c>
      <c r="K12" s="27">
        <f t="shared" si="1"/>
        <v>232.19000000000051</v>
      </c>
      <c r="L12" s="29">
        <v>-4087.238199999998</v>
      </c>
      <c r="M12" s="29"/>
      <c r="N12" s="29">
        <f t="shared" si="2"/>
        <v>946.00399999999843</v>
      </c>
      <c r="O12" s="30">
        <f t="shared" si="2"/>
        <v>279.03899999999948</v>
      </c>
      <c r="P12" s="26">
        <f t="shared" ref="P12:P75" si="5">SUM(N12:O12)</f>
        <v>1225.0429999999978</v>
      </c>
      <c r="Q12" s="26"/>
      <c r="R12" s="45">
        <f>L12-P12+M12+Q12</f>
        <v>-5312.2811999999958</v>
      </c>
      <c r="S12" s="30" t="str">
        <f t="shared" si="3"/>
        <v xml:space="preserve">№004 </v>
      </c>
    </row>
    <row r="13" spans="2:30" x14ac:dyDescent="0.25">
      <c r="B13" s="8" t="s">
        <v>24</v>
      </c>
      <c r="C13" s="27">
        <v>927.59</v>
      </c>
      <c r="D13" s="27">
        <v>1415.6100000000001</v>
      </c>
      <c r="E13" s="27">
        <v>2343.33</v>
      </c>
      <c r="F13" s="28">
        <v>932.84</v>
      </c>
      <c r="G13" s="28">
        <v>1415.61</v>
      </c>
      <c r="H13" s="28">
        <v>2348.58</v>
      </c>
      <c r="I13" s="27">
        <f t="shared" si="1"/>
        <v>5.25</v>
      </c>
      <c r="J13" s="27">
        <f t="shared" si="1"/>
        <v>0</v>
      </c>
      <c r="K13" s="27">
        <f t="shared" si="1"/>
        <v>5.25</v>
      </c>
      <c r="L13" s="29">
        <v>-8.8156000000002912</v>
      </c>
      <c r="M13" s="29"/>
      <c r="N13" s="31">
        <f t="shared" si="2"/>
        <v>37.274999999999999</v>
      </c>
      <c r="O13" s="4">
        <f t="shared" si="2"/>
        <v>0</v>
      </c>
      <c r="P13" s="8">
        <f t="shared" si="5"/>
        <v>37.274999999999999</v>
      </c>
      <c r="Q13" s="8"/>
      <c r="R13" s="43">
        <f t="shared" si="4"/>
        <v>-46.090600000000293</v>
      </c>
      <c r="S13" s="4" t="str">
        <f t="shared" si="3"/>
        <v xml:space="preserve">№005 </v>
      </c>
    </row>
    <row r="14" spans="2:30" x14ac:dyDescent="0.25">
      <c r="B14" s="26" t="s">
        <v>25</v>
      </c>
      <c r="C14" s="27">
        <v>3304.58</v>
      </c>
      <c r="D14" s="27">
        <v>1611.72</v>
      </c>
      <c r="E14" s="27">
        <v>4916.3100000000004</v>
      </c>
      <c r="F14" s="28">
        <v>3454.59</v>
      </c>
      <c r="G14" s="28">
        <v>1671.22</v>
      </c>
      <c r="H14" s="28">
        <v>5125.82</v>
      </c>
      <c r="I14" s="27">
        <f t="shared" si="1"/>
        <v>150.01000000000022</v>
      </c>
      <c r="J14" s="27">
        <f t="shared" si="1"/>
        <v>59.5</v>
      </c>
      <c r="K14" s="27">
        <f t="shared" si="1"/>
        <v>209.50999999999931</v>
      </c>
      <c r="L14" s="29">
        <v>-424.31589999999778</v>
      </c>
      <c r="M14" s="29"/>
      <c r="N14" s="29">
        <f t="shared" si="2"/>
        <v>1065.0710000000015</v>
      </c>
      <c r="O14" s="30">
        <f t="shared" si="2"/>
        <v>167.79</v>
      </c>
      <c r="P14" s="26">
        <f t="shared" si="5"/>
        <v>1232.8610000000015</v>
      </c>
      <c r="Q14" s="26"/>
      <c r="R14" s="45">
        <f t="shared" si="4"/>
        <v>-1657.1768999999993</v>
      </c>
      <c r="S14" s="30" t="str">
        <f t="shared" si="3"/>
        <v xml:space="preserve">№006 </v>
      </c>
    </row>
    <row r="15" spans="2:30" x14ac:dyDescent="0.25">
      <c r="B15" s="8" t="s">
        <v>26</v>
      </c>
      <c r="C15" s="27">
        <v>4431.03</v>
      </c>
      <c r="D15" s="27">
        <v>2543.62</v>
      </c>
      <c r="E15" s="27">
        <v>6974.7</v>
      </c>
      <c r="F15" s="28">
        <v>4431.03</v>
      </c>
      <c r="G15" s="28">
        <v>2543.62</v>
      </c>
      <c r="H15" s="28">
        <v>6974.7</v>
      </c>
      <c r="I15" s="27">
        <f t="shared" si="1"/>
        <v>0</v>
      </c>
      <c r="J15" s="27">
        <f t="shared" si="1"/>
        <v>0</v>
      </c>
      <c r="K15" s="27">
        <f t="shared" si="1"/>
        <v>0</v>
      </c>
      <c r="L15" s="29">
        <v>566.9</v>
      </c>
      <c r="M15" s="29"/>
      <c r="N15" s="31">
        <f t="shared" si="2"/>
        <v>0</v>
      </c>
      <c r="O15" s="4">
        <f t="shared" si="2"/>
        <v>0</v>
      </c>
      <c r="P15" s="8">
        <f t="shared" si="5"/>
        <v>0</v>
      </c>
      <c r="Q15" s="8"/>
      <c r="R15" s="43">
        <f t="shared" si="4"/>
        <v>566.9</v>
      </c>
      <c r="S15" s="4" t="str">
        <f t="shared" si="3"/>
        <v xml:space="preserve">№007 </v>
      </c>
      <c r="U15" t="s">
        <v>27</v>
      </c>
    </row>
    <row r="16" spans="2:30" x14ac:dyDescent="0.25">
      <c r="B16" s="26" t="s">
        <v>28</v>
      </c>
      <c r="C16" s="27">
        <v>3550.82</v>
      </c>
      <c r="D16" s="27">
        <v>723.03</v>
      </c>
      <c r="E16" s="27">
        <v>4273.8599999999997</v>
      </c>
      <c r="F16" s="28">
        <v>3703.29</v>
      </c>
      <c r="G16" s="28">
        <v>745.04</v>
      </c>
      <c r="H16" s="28">
        <v>4448.34</v>
      </c>
      <c r="I16" s="27">
        <f t="shared" si="1"/>
        <v>152.4699999999998</v>
      </c>
      <c r="J16" s="27">
        <f t="shared" si="1"/>
        <v>22.009999999999991</v>
      </c>
      <c r="K16" s="27">
        <f t="shared" si="1"/>
        <v>174.48000000000047</v>
      </c>
      <c r="L16" s="29">
        <v>25.205099999998652</v>
      </c>
      <c r="M16" s="29">
        <v>899.78</v>
      </c>
      <c r="N16" s="29">
        <f t="shared" si="2"/>
        <v>1082.5369999999984</v>
      </c>
      <c r="O16" s="30">
        <f t="shared" si="2"/>
        <v>62.068199999999969</v>
      </c>
      <c r="P16" s="26">
        <f t="shared" si="5"/>
        <v>1144.6051999999984</v>
      </c>
      <c r="Q16" s="26"/>
      <c r="R16" s="45">
        <f t="shared" si="4"/>
        <v>-219.62009999999987</v>
      </c>
      <c r="S16" s="30" t="str">
        <f t="shared" si="3"/>
        <v xml:space="preserve">№008 </v>
      </c>
    </row>
    <row r="17" spans="1:19" x14ac:dyDescent="0.25">
      <c r="B17" s="32" t="s">
        <v>29</v>
      </c>
      <c r="I17" s="27"/>
      <c r="J17" s="27"/>
      <c r="K17" s="27"/>
      <c r="L17" s="29">
        <v>153.49530000000289</v>
      </c>
      <c r="M17" s="29"/>
      <c r="N17" s="31"/>
      <c r="O17" s="4"/>
      <c r="P17" s="8"/>
      <c r="Q17" s="8"/>
      <c r="R17" s="43">
        <f>L17-P17+M17</f>
        <v>153.49530000000289</v>
      </c>
      <c r="S17" s="4" t="str">
        <f t="shared" si="3"/>
        <v>№009  сбыт</v>
      </c>
    </row>
    <row r="18" spans="1:19" x14ac:dyDescent="0.25">
      <c r="B18" s="26" t="s">
        <v>30</v>
      </c>
      <c r="I18" s="27"/>
      <c r="J18" s="27"/>
      <c r="K18" s="27"/>
      <c r="L18" s="29">
        <v>2304.6133000000018</v>
      </c>
      <c r="M18" s="29"/>
      <c r="N18" s="29"/>
      <c r="O18" s="30"/>
      <c r="P18" s="26"/>
      <c r="Q18" s="26"/>
      <c r="R18" s="45">
        <f t="shared" ref="R18:R49" si="6">L18-P18+M18+Q18</f>
        <v>2304.6133000000018</v>
      </c>
      <c r="S18" s="30" t="str">
        <f t="shared" si="3"/>
        <v xml:space="preserve">№009а </v>
      </c>
    </row>
    <row r="19" spans="1:19" x14ac:dyDescent="0.25">
      <c r="B19" s="8" t="s">
        <v>31</v>
      </c>
      <c r="I19" s="27"/>
      <c r="J19" s="27"/>
      <c r="K19" s="27"/>
      <c r="L19" s="29">
        <v>3302.4163000000017</v>
      </c>
      <c r="M19" s="29"/>
      <c r="N19" s="31"/>
      <c r="O19" s="4"/>
      <c r="P19" s="8"/>
      <c r="Q19" s="8"/>
      <c r="R19" s="43">
        <f t="shared" si="6"/>
        <v>3302.4163000000017</v>
      </c>
      <c r="S19" s="4" t="str">
        <f t="shared" si="3"/>
        <v>№010</v>
      </c>
    </row>
    <row r="20" spans="1:19" x14ac:dyDescent="0.25">
      <c r="B20" s="26" t="s">
        <v>32</v>
      </c>
      <c r="C20" s="27">
        <v>4018.6600000000003</v>
      </c>
      <c r="D20" s="27">
        <v>949.02</v>
      </c>
      <c r="E20" s="27">
        <v>4967.6900000000005</v>
      </c>
      <c r="F20" s="28">
        <v>4032.47</v>
      </c>
      <c r="G20" s="28">
        <v>955.94</v>
      </c>
      <c r="H20" s="28">
        <v>4988.43</v>
      </c>
      <c r="I20" s="27">
        <f t="shared" ref="I20:K21" si="7">F20-C20</f>
        <v>13.809999999999491</v>
      </c>
      <c r="J20" s="27">
        <f t="shared" si="7"/>
        <v>6.9200000000000728</v>
      </c>
      <c r="K20" s="27">
        <f t="shared" si="7"/>
        <v>20.739999999999782</v>
      </c>
      <c r="L20" s="29">
        <v>-4.6652999999996609</v>
      </c>
      <c r="M20" s="29"/>
      <c r="N20" s="29">
        <f t="shared" ref="N20:O27" si="8">I20*N$6</f>
        <v>98.050999999996378</v>
      </c>
      <c r="O20" s="30">
        <f t="shared" si="8"/>
        <v>19.514400000000204</v>
      </c>
      <c r="P20" s="26">
        <f t="shared" si="5"/>
        <v>117.56539999999659</v>
      </c>
      <c r="Q20" s="26"/>
      <c r="R20" s="45">
        <f t="shared" si="6"/>
        <v>-122.23069999999625</v>
      </c>
      <c r="S20" s="30" t="str">
        <f t="shared" si="3"/>
        <v>№011</v>
      </c>
    </row>
    <row r="21" spans="1:19" x14ac:dyDescent="0.25">
      <c r="B21" s="8" t="s">
        <v>33</v>
      </c>
      <c r="C21" s="27">
        <v>998.33</v>
      </c>
      <c r="D21" s="27">
        <v>280.64</v>
      </c>
      <c r="E21" s="27">
        <v>1278.97</v>
      </c>
      <c r="F21" s="28">
        <v>1011.98</v>
      </c>
      <c r="G21" s="28">
        <v>287.82</v>
      </c>
      <c r="H21" s="28">
        <v>1299.81</v>
      </c>
      <c r="I21" s="27">
        <f t="shared" si="7"/>
        <v>13.649999999999977</v>
      </c>
      <c r="J21" s="27">
        <f t="shared" si="7"/>
        <v>7.1800000000000068</v>
      </c>
      <c r="K21" s="27">
        <f t="shared" si="7"/>
        <v>20.839999999999918</v>
      </c>
      <c r="L21" s="29">
        <v>-3141.6238000000003</v>
      </c>
      <c r="M21" s="29"/>
      <c r="N21" s="31">
        <f t="shared" si="8"/>
        <v>96.914999999999836</v>
      </c>
      <c r="O21" s="4">
        <f t="shared" si="8"/>
        <v>20.24760000000002</v>
      </c>
      <c r="P21" s="8">
        <f t="shared" si="5"/>
        <v>117.16259999999986</v>
      </c>
      <c r="Q21" s="8"/>
      <c r="R21" s="43">
        <f t="shared" si="6"/>
        <v>-3258.7864</v>
      </c>
      <c r="S21" s="4" t="str">
        <f t="shared" si="3"/>
        <v xml:space="preserve">№012 </v>
      </c>
    </row>
    <row r="22" spans="1:19" x14ac:dyDescent="0.25">
      <c r="B22" s="26" t="s">
        <v>34</v>
      </c>
      <c r="I22" s="27"/>
      <c r="J22" s="27"/>
      <c r="K22" s="27"/>
      <c r="L22" s="29">
        <v>5.2040999999999995</v>
      </c>
      <c r="M22" s="29"/>
      <c r="N22" s="29">
        <f t="shared" si="8"/>
        <v>0</v>
      </c>
      <c r="O22" s="30">
        <f t="shared" si="8"/>
        <v>0</v>
      </c>
      <c r="P22" s="26">
        <f t="shared" si="5"/>
        <v>0</v>
      </c>
      <c r="Q22" s="26"/>
      <c r="R22" s="45">
        <f t="shared" si="6"/>
        <v>5.2040999999999995</v>
      </c>
      <c r="S22" s="30" t="str">
        <f t="shared" si="3"/>
        <v>№012а</v>
      </c>
    </row>
    <row r="23" spans="1:19" x14ac:dyDescent="0.25">
      <c r="A23" s="49" t="s">
        <v>292</v>
      </c>
      <c r="B23" s="8" t="s">
        <v>35</v>
      </c>
      <c r="C23" s="27">
        <v>13573.16</v>
      </c>
      <c r="D23" s="27">
        <v>3689.68</v>
      </c>
      <c r="E23" s="27">
        <v>17262.86</v>
      </c>
      <c r="F23" s="28">
        <v>13782.16</v>
      </c>
      <c r="G23" s="28">
        <v>3758.71</v>
      </c>
      <c r="H23" s="28">
        <v>17540.87</v>
      </c>
      <c r="I23" s="27">
        <f t="shared" ref="I23:K27" si="9">F23-C23</f>
        <v>209</v>
      </c>
      <c r="J23" s="27">
        <f t="shared" si="9"/>
        <v>69.0300000000002</v>
      </c>
      <c r="K23" s="27">
        <f t="shared" si="9"/>
        <v>278.0099999999984</v>
      </c>
      <c r="L23" s="29">
        <v>3092.84</v>
      </c>
      <c r="M23" s="29"/>
      <c r="N23" s="31">
        <v>1425.38</v>
      </c>
      <c r="O23" s="4">
        <v>182.92950000000053</v>
      </c>
      <c r="P23" s="8">
        <v>1608.3095000000008</v>
      </c>
      <c r="Q23" s="26"/>
      <c r="R23" s="45">
        <v>1484.5304999999994</v>
      </c>
      <c r="S23" s="4" t="str">
        <f t="shared" si="3"/>
        <v xml:space="preserve">№013 </v>
      </c>
    </row>
    <row r="24" spans="1:19" x14ac:dyDescent="0.25">
      <c r="B24" s="26" t="s">
        <v>36</v>
      </c>
      <c r="C24" s="27">
        <v>4594.21</v>
      </c>
      <c r="D24" s="27">
        <v>8106.45</v>
      </c>
      <c r="E24" s="27">
        <v>12700.710000000001</v>
      </c>
      <c r="F24" s="28">
        <v>4866.9399999999996</v>
      </c>
      <c r="G24" s="28">
        <v>8139.62</v>
      </c>
      <c r="H24" s="28">
        <v>13006.61</v>
      </c>
      <c r="I24" s="27">
        <f t="shared" si="9"/>
        <v>272.72999999999956</v>
      </c>
      <c r="J24" s="27">
        <f t="shared" si="9"/>
        <v>33.170000000000073</v>
      </c>
      <c r="K24" s="27">
        <f t="shared" si="9"/>
        <v>305.89999999999964</v>
      </c>
      <c r="L24" s="29">
        <v>40.80609999999615</v>
      </c>
      <c r="M24" s="29">
        <v>1667.7</v>
      </c>
      <c r="N24" s="29">
        <f t="shared" si="8"/>
        <v>1936.3829999999969</v>
      </c>
      <c r="O24" s="30">
        <f t="shared" si="8"/>
        <v>93.539400000000199</v>
      </c>
      <c r="P24" s="26">
        <f t="shared" si="5"/>
        <v>2029.922399999997</v>
      </c>
      <c r="Q24" s="26"/>
      <c r="R24" s="45">
        <f t="shared" si="6"/>
        <v>-321.41630000000077</v>
      </c>
      <c r="S24" s="30" t="str">
        <f t="shared" si="3"/>
        <v xml:space="preserve">№014 </v>
      </c>
    </row>
    <row r="25" spans="1:19" x14ac:dyDescent="0.25">
      <c r="B25" s="8" t="s">
        <v>37</v>
      </c>
      <c r="C25" s="27">
        <v>3916.1800000000003</v>
      </c>
      <c r="D25" s="27">
        <v>2108.9499999999998</v>
      </c>
      <c r="E25" s="27">
        <v>6025.14</v>
      </c>
      <c r="F25" s="28">
        <v>3956.28</v>
      </c>
      <c r="G25" s="28">
        <v>2127.88</v>
      </c>
      <c r="H25" s="28">
        <v>6084.17</v>
      </c>
      <c r="I25" s="27">
        <f t="shared" si="9"/>
        <v>40.099999999999909</v>
      </c>
      <c r="J25" s="27">
        <f t="shared" si="9"/>
        <v>18.930000000000291</v>
      </c>
      <c r="K25" s="27">
        <f t="shared" si="9"/>
        <v>59.029999999999745</v>
      </c>
      <c r="L25" s="29">
        <v>-94.633800000001699</v>
      </c>
      <c r="M25" s="29"/>
      <c r="N25" s="27">
        <f t="shared" si="8"/>
        <v>284.70999999999935</v>
      </c>
      <c r="O25" s="4">
        <f t="shared" si="8"/>
        <v>53.382600000000821</v>
      </c>
      <c r="P25" s="8">
        <f t="shared" si="5"/>
        <v>338.09260000000017</v>
      </c>
      <c r="Q25" s="8"/>
      <c r="R25" s="43">
        <f t="shared" si="6"/>
        <v>-432.72640000000189</v>
      </c>
      <c r="S25" s="4" t="str">
        <f t="shared" si="3"/>
        <v xml:space="preserve">№015 </v>
      </c>
    </row>
    <row r="26" spans="1:19" x14ac:dyDescent="0.25">
      <c r="B26" s="26" t="s">
        <v>38</v>
      </c>
      <c r="C26" s="27">
        <v>7250.39</v>
      </c>
      <c r="D26" s="27">
        <v>6974.2</v>
      </c>
      <c r="E26" s="27">
        <v>14224.59</v>
      </c>
      <c r="F26" s="28">
        <v>7260.05</v>
      </c>
      <c r="G26" s="28">
        <v>6977.66</v>
      </c>
      <c r="H26" s="28">
        <v>14237.71</v>
      </c>
      <c r="I26" s="27">
        <f t="shared" si="9"/>
        <v>9.6599999999998545</v>
      </c>
      <c r="J26" s="27">
        <f t="shared" si="9"/>
        <v>3.4600000000000364</v>
      </c>
      <c r="K26" s="27">
        <f t="shared" si="9"/>
        <v>13.119999999998981</v>
      </c>
      <c r="L26" s="29">
        <v>-1873.478800000003</v>
      </c>
      <c r="M26" s="29">
        <v>2000</v>
      </c>
      <c r="N26" s="29">
        <f t="shared" si="8"/>
        <v>68.585999999998961</v>
      </c>
      <c r="O26" s="30">
        <f t="shared" si="8"/>
        <v>9.7572000000001022</v>
      </c>
      <c r="P26" s="26">
        <f>SUM(N26:O26)</f>
        <v>78.343199999999058</v>
      </c>
      <c r="Q26" s="26"/>
      <c r="R26" s="45">
        <f t="shared" si="6"/>
        <v>48.177999999997837</v>
      </c>
      <c r="S26" s="30" t="str">
        <f t="shared" si="3"/>
        <v xml:space="preserve">№016\17 </v>
      </c>
    </row>
    <row r="27" spans="1:19" x14ac:dyDescent="0.25">
      <c r="B27" s="8" t="s">
        <v>39</v>
      </c>
      <c r="C27" s="27">
        <v>4752.5</v>
      </c>
      <c r="D27" s="27">
        <v>1761.82</v>
      </c>
      <c r="E27" s="27">
        <v>6514.34</v>
      </c>
      <c r="F27" s="28">
        <v>5038.71</v>
      </c>
      <c r="G27" s="28">
        <v>1886.92</v>
      </c>
      <c r="H27" s="28">
        <v>6925.66</v>
      </c>
      <c r="I27" s="27">
        <f t="shared" si="9"/>
        <v>286.21000000000004</v>
      </c>
      <c r="J27" s="27">
        <f t="shared" si="9"/>
        <v>125.10000000000014</v>
      </c>
      <c r="K27" s="27">
        <f t="shared" si="9"/>
        <v>411.31999999999971</v>
      </c>
      <c r="L27" s="29">
        <v>108.64059999999972</v>
      </c>
      <c r="M27" s="29"/>
      <c r="N27" s="31">
        <f t="shared" si="8"/>
        <v>2032.0910000000001</v>
      </c>
      <c r="O27" s="4">
        <f t="shared" si="8"/>
        <v>352.78200000000038</v>
      </c>
      <c r="P27" s="8">
        <f t="shared" si="5"/>
        <v>2384.8730000000005</v>
      </c>
      <c r="Q27" s="8"/>
      <c r="R27" s="43">
        <f t="shared" si="6"/>
        <v>-2276.2324000000008</v>
      </c>
      <c r="S27" s="4" t="str">
        <f t="shared" si="3"/>
        <v xml:space="preserve">№018 </v>
      </c>
    </row>
    <row r="28" spans="1:19" x14ac:dyDescent="0.25">
      <c r="B28" s="26" t="s">
        <v>40</v>
      </c>
      <c r="I28" s="27"/>
      <c r="J28" s="27"/>
      <c r="K28" s="27"/>
      <c r="L28" s="29">
        <v>4279.3986000000004</v>
      </c>
      <c r="M28" s="29"/>
      <c r="N28" s="29"/>
      <c r="O28" s="30">
        <f t="shared" ref="O28:O39" si="10">J28*O$6</f>
        <v>0</v>
      </c>
      <c r="P28" s="26">
        <f t="shared" si="5"/>
        <v>0</v>
      </c>
      <c r="Q28" s="26"/>
      <c r="R28" s="45">
        <f t="shared" si="6"/>
        <v>4279.3986000000004</v>
      </c>
      <c r="S28" s="30" t="str">
        <f t="shared" si="3"/>
        <v xml:space="preserve">№019 </v>
      </c>
    </row>
    <row r="29" spans="1:19" x14ac:dyDescent="0.25">
      <c r="B29" s="8" t="s">
        <v>41</v>
      </c>
      <c r="C29" s="27">
        <v>6534.99</v>
      </c>
      <c r="D29" s="27">
        <v>2928.55</v>
      </c>
      <c r="E29" s="27">
        <v>9464.18</v>
      </c>
      <c r="F29" s="28">
        <v>6534.99</v>
      </c>
      <c r="G29" s="28">
        <v>2928.55</v>
      </c>
      <c r="H29" s="28">
        <v>9464.18</v>
      </c>
      <c r="I29" s="27">
        <f t="shared" ref="I29:K31" si="11">F29-C29</f>
        <v>0</v>
      </c>
      <c r="J29" s="27">
        <f t="shared" si="11"/>
        <v>0</v>
      </c>
      <c r="K29" s="27">
        <f t="shared" si="11"/>
        <v>0</v>
      </c>
      <c r="L29" s="29">
        <v>-1623.4340999999988</v>
      </c>
      <c r="M29" s="29"/>
      <c r="N29" s="31">
        <f>I29*N$6</f>
        <v>0</v>
      </c>
      <c r="O29" s="4">
        <f t="shared" si="10"/>
        <v>0</v>
      </c>
      <c r="P29" s="8">
        <f t="shared" si="5"/>
        <v>0</v>
      </c>
      <c r="Q29" s="8"/>
      <c r="R29" s="43">
        <f t="shared" si="6"/>
        <v>-1623.4340999999988</v>
      </c>
      <c r="S29" s="4" t="str">
        <f t="shared" si="3"/>
        <v xml:space="preserve">№020 </v>
      </c>
    </row>
    <row r="30" spans="1:19" x14ac:dyDescent="0.25">
      <c r="B30" s="26" t="s">
        <v>42</v>
      </c>
      <c r="C30" s="27">
        <v>603.03</v>
      </c>
      <c r="D30" s="27">
        <v>495.1</v>
      </c>
      <c r="E30" s="27">
        <v>1098.1400000000001</v>
      </c>
      <c r="F30" s="28">
        <v>618.95000000000005</v>
      </c>
      <c r="G30" s="28">
        <v>500.85</v>
      </c>
      <c r="H30" s="28">
        <v>1119.8</v>
      </c>
      <c r="I30" s="27">
        <f t="shared" si="11"/>
        <v>15.920000000000073</v>
      </c>
      <c r="J30" s="27">
        <f t="shared" si="11"/>
        <v>5.75</v>
      </c>
      <c r="K30" s="27">
        <f t="shared" si="11"/>
        <v>21.659999999999854</v>
      </c>
      <c r="L30" s="29">
        <v>-427.43430000000211</v>
      </c>
      <c r="M30" s="29"/>
      <c r="N30" s="29">
        <f>I30*N$6</f>
        <v>113.03200000000051</v>
      </c>
      <c r="O30" s="30">
        <f t="shared" si="10"/>
        <v>16.215</v>
      </c>
      <c r="P30" s="26">
        <f t="shared" si="5"/>
        <v>129.2470000000005</v>
      </c>
      <c r="Q30" s="26"/>
      <c r="R30" s="45">
        <f t="shared" si="6"/>
        <v>-556.68130000000258</v>
      </c>
      <c r="S30" s="30" t="str">
        <f t="shared" si="3"/>
        <v>№021\1</v>
      </c>
    </row>
    <row r="31" spans="1:19" x14ac:dyDescent="0.25">
      <c r="B31" s="8" t="s">
        <v>43</v>
      </c>
      <c r="C31" s="27">
        <v>1850.2</v>
      </c>
      <c r="D31" s="27">
        <v>904.02</v>
      </c>
      <c r="E31" s="27">
        <v>2754.23</v>
      </c>
      <c r="F31" s="28">
        <v>1882.62</v>
      </c>
      <c r="G31" s="28">
        <v>917.7</v>
      </c>
      <c r="H31" s="28">
        <v>2800.32</v>
      </c>
      <c r="I31" s="27">
        <f t="shared" si="11"/>
        <v>32.419999999999845</v>
      </c>
      <c r="J31" s="27">
        <f t="shared" si="11"/>
        <v>13.680000000000064</v>
      </c>
      <c r="K31" s="27">
        <f t="shared" si="11"/>
        <v>46.090000000000146</v>
      </c>
      <c r="L31" s="29">
        <v>-3081.1322999999984</v>
      </c>
      <c r="M31" s="29"/>
      <c r="N31" s="31">
        <f>I31*N$6</f>
        <v>230.18199999999888</v>
      </c>
      <c r="O31" s="4">
        <f t="shared" si="10"/>
        <v>38.577600000000174</v>
      </c>
      <c r="P31" s="8">
        <f t="shared" si="5"/>
        <v>268.75959999999907</v>
      </c>
      <c r="Q31" s="8"/>
      <c r="R31" s="43">
        <f t="shared" si="6"/>
        <v>-3349.8918999999973</v>
      </c>
      <c r="S31" s="4" t="str">
        <f t="shared" si="3"/>
        <v xml:space="preserve">№021\2 </v>
      </c>
    </row>
    <row r="32" spans="1:19" x14ac:dyDescent="0.25">
      <c r="B32" s="26" t="s">
        <v>44</v>
      </c>
      <c r="I32" s="27"/>
      <c r="J32" s="27"/>
      <c r="K32" s="27"/>
      <c r="L32" s="29">
        <v>46.180499999999711</v>
      </c>
      <c r="M32" s="29"/>
      <c r="N32" s="29"/>
      <c r="O32" s="30">
        <f t="shared" si="10"/>
        <v>0</v>
      </c>
      <c r="P32" s="26">
        <f t="shared" si="5"/>
        <v>0</v>
      </c>
      <c r="Q32" s="26"/>
      <c r="R32" s="45">
        <f t="shared" si="6"/>
        <v>46.180499999999711</v>
      </c>
      <c r="S32" s="30" t="str">
        <f t="shared" si="3"/>
        <v>№022 сбыт</v>
      </c>
    </row>
    <row r="33" spans="2:19" x14ac:dyDescent="0.25">
      <c r="B33" s="8" t="s">
        <v>45</v>
      </c>
      <c r="C33" s="27">
        <v>2229.2400000000002</v>
      </c>
      <c r="D33" s="27">
        <v>1033.54</v>
      </c>
      <c r="E33" s="27">
        <v>3262.79</v>
      </c>
      <c r="F33" s="28">
        <v>2244.7800000000002</v>
      </c>
      <c r="G33" s="28">
        <v>1039.02</v>
      </c>
      <c r="H33" s="28">
        <v>3283.81</v>
      </c>
      <c r="I33" s="27">
        <f t="shared" ref="I33:K39" si="12">F33-C33</f>
        <v>15.539999999999964</v>
      </c>
      <c r="J33" s="27">
        <f t="shared" si="12"/>
        <v>5.4800000000000182</v>
      </c>
      <c r="K33" s="27">
        <f t="shared" si="12"/>
        <v>21.019999999999982</v>
      </c>
      <c r="L33" s="29">
        <v>1845.7595999999996</v>
      </c>
      <c r="M33" s="29"/>
      <c r="N33" s="27">
        <f t="shared" ref="N33:N39" si="13">I33*N$6</f>
        <v>110.33399999999973</v>
      </c>
      <c r="O33" s="4">
        <f t="shared" si="10"/>
        <v>15.453600000000051</v>
      </c>
      <c r="P33" s="8">
        <f t="shared" si="5"/>
        <v>125.78759999999978</v>
      </c>
      <c r="Q33" s="8"/>
      <c r="R33" s="43">
        <f t="shared" si="6"/>
        <v>1719.9719999999998</v>
      </c>
      <c r="S33" s="4" t="str">
        <f t="shared" si="3"/>
        <v>№022а</v>
      </c>
    </row>
    <row r="34" spans="2:19" x14ac:dyDescent="0.25">
      <c r="B34" s="26" t="s">
        <v>46</v>
      </c>
      <c r="C34" s="27">
        <v>0.51</v>
      </c>
      <c r="D34" s="27">
        <v>0.57999999999999996</v>
      </c>
      <c r="E34" s="27">
        <v>1.1000000000000001</v>
      </c>
      <c r="F34" s="28">
        <v>0.51</v>
      </c>
      <c r="G34" s="28">
        <v>0.57999999999999996</v>
      </c>
      <c r="H34" s="28">
        <v>1.1000000000000001</v>
      </c>
      <c r="I34" s="27">
        <f t="shared" si="12"/>
        <v>0</v>
      </c>
      <c r="J34" s="27">
        <f t="shared" si="12"/>
        <v>0</v>
      </c>
      <c r="K34" s="27">
        <f t="shared" si="12"/>
        <v>0</v>
      </c>
      <c r="L34" s="29">
        <v>-8.3732000000000006</v>
      </c>
      <c r="M34" s="29"/>
      <c r="N34" s="29">
        <f t="shared" si="13"/>
        <v>0</v>
      </c>
      <c r="O34" s="30">
        <f t="shared" si="10"/>
        <v>0</v>
      </c>
      <c r="P34" s="26">
        <f t="shared" si="5"/>
        <v>0</v>
      </c>
      <c r="Q34" s="26"/>
      <c r="R34" s="45">
        <f t="shared" si="6"/>
        <v>-8.3732000000000006</v>
      </c>
      <c r="S34" s="30" t="str">
        <f t="shared" si="3"/>
        <v>№023</v>
      </c>
    </row>
    <row r="35" spans="2:19" x14ac:dyDescent="0.25">
      <c r="B35" s="8" t="s">
        <v>47</v>
      </c>
      <c r="C35" s="27">
        <v>693.23</v>
      </c>
      <c r="D35" s="27">
        <v>374.14</v>
      </c>
      <c r="E35" s="27">
        <v>1067.3700000000001</v>
      </c>
      <c r="F35" s="28">
        <v>693.23</v>
      </c>
      <c r="G35" s="28">
        <v>374.14</v>
      </c>
      <c r="H35" s="28">
        <v>1067.3699999999999</v>
      </c>
      <c r="I35" s="27">
        <f t="shared" si="12"/>
        <v>0</v>
      </c>
      <c r="J35" s="27">
        <f t="shared" si="12"/>
        <v>0</v>
      </c>
      <c r="K35" s="27">
        <f t="shared" si="12"/>
        <v>0</v>
      </c>
      <c r="L35" s="29">
        <v>-1023.2261999999998</v>
      </c>
      <c r="M35" s="29"/>
      <c r="N35" s="31">
        <f t="shared" si="13"/>
        <v>0</v>
      </c>
      <c r="O35" s="4">
        <f t="shared" si="10"/>
        <v>0</v>
      </c>
      <c r="P35" s="8">
        <f t="shared" si="5"/>
        <v>0</v>
      </c>
      <c r="Q35" s="8"/>
      <c r="R35" s="43">
        <f t="shared" si="6"/>
        <v>-1023.2261999999998</v>
      </c>
      <c r="S35" s="4" t="str">
        <f t="shared" si="3"/>
        <v xml:space="preserve">№024 </v>
      </c>
    </row>
    <row r="36" spans="2:19" x14ac:dyDescent="0.25">
      <c r="B36" s="26" t="s">
        <v>48</v>
      </c>
      <c r="C36" s="27">
        <v>11484.61</v>
      </c>
      <c r="D36" s="27">
        <v>6276.4000000000005</v>
      </c>
      <c r="E36" s="27">
        <v>17761.02</v>
      </c>
      <c r="F36" s="28">
        <v>12665.69</v>
      </c>
      <c r="G36" s="28">
        <v>6694.24</v>
      </c>
      <c r="H36" s="28">
        <v>19359.93</v>
      </c>
      <c r="I36" s="27">
        <f t="shared" si="12"/>
        <v>1181.08</v>
      </c>
      <c r="J36" s="27">
        <f t="shared" si="12"/>
        <v>417.83999999999924</v>
      </c>
      <c r="K36" s="27">
        <f t="shared" si="12"/>
        <v>1598.9099999999999</v>
      </c>
      <c r="L36" s="29">
        <v>-7311.3542000000043</v>
      </c>
      <c r="M36" s="29"/>
      <c r="N36" s="29">
        <f t="shared" si="13"/>
        <v>8385.6679999999997</v>
      </c>
      <c r="O36" s="30">
        <f t="shared" si="10"/>
        <v>1178.3087999999977</v>
      </c>
      <c r="P36" s="26">
        <f t="shared" si="5"/>
        <v>9563.9767999999967</v>
      </c>
      <c r="Q36" s="26"/>
      <c r="R36" s="45">
        <f t="shared" si="6"/>
        <v>-16875.331000000002</v>
      </c>
      <c r="S36" s="30" t="str">
        <f t="shared" si="3"/>
        <v>№025</v>
      </c>
    </row>
    <row r="37" spans="2:19" x14ac:dyDescent="0.25">
      <c r="B37" s="8" t="s">
        <v>49</v>
      </c>
      <c r="C37" s="27">
        <v>4636.66</v>
      </c>
      <c r="D37" s="27">
        <v>2298.1</v>
      </c>
      <c r="E37" s="27">
        <v>6934.76</v>
      </c>
      <c r="F37" s="28">
        <v>4918.75</v>
      </c>
      <c r="G37" s="28">
        <v>2358.52</v>
      </c>
      <c r="H37" s="28">
        <v>7277.28</v>
      </c>
      <c r="I37" s="27">
        <f t="shared" si="12"/>
        <v>282.09000000000015</v>
      </c>
      <c r="J37" s="27">
        <f t="shared" si="12"/>
        <v>60.420000000000073</v>
      </c>
      <c r="K37" s="27">
        <f t="shared" si="12"/>
        <v>342.51999999999953</v>
      </c>
      <c r="L37" s="29">
        <v>9689.6033999999963</v>
      </c>
      <c r="M37" s="29"/>
      <c r="N37" s="31">
        <f t="shared" si="13"/>
        <v>2002.8390000000009</v>
      </c>
      <c r="O37" s="4">
        <f t="shared" si="10"/>
        <v>170.3844000000002</v>
      </c>
      <c r="P37" s="33">
        <f t="shared" si="5"/>
        <v>2173.2234000000012</v>
      </c>
      <c r="Q37" s="8"/>
      <c r="R37" s="43">
        <f t="shared" si="6"/>
        <v>7516.3799999999956</v>
      </c>
      <c r="S37" s="4" t="str">
        <f t="shared" si="3"/>
        <v>№026</v>
      </c>
    </row>
    <row r="38" spans="2:19" x14ac:dyDescent="0.25">
      <c r="B38" s="26" t="s">
        <v>50</v>
      </c>
      <c r="C38" s="27">
        <v>4668.25</v>
      </c>
      <c r="D38" s="27">
        <v>2720.41</v>
      </c>
      <c r="E38" s="27">
        <v>7388.74</v>
      </c>
      <c r="F38" s="28">
        <v>4721.8500000000004</v>
      </c>
      <c r="G38" s="28">
        <v>2742.05</v>
      </c>
      <c r="H38" s="28">
        <v>7463.98</v>
      </c>
      <c r="I38" s="27">
        <f t="shared" si="12"/>
        <v>53.600000000000364</v>
      </c>
      <c r="J38" s="27">
        <f t="shared" si="12"/>
        <v>21.640000000000327</v>
      </c>
      <c r="K38" s="27">
        <f t="shared" si="12"/>
        <v>75.239999999999782</v>
      </c>
      <c r="L38" s="29">
        <v>29.456800000000385</v>
      </c>
      <c r="M38" s="29"/>
      <c r="N38" s="29">
        <f t="shared" si="13"/>
        <v>380.56000000000256</v>
      </c>
      <c r="O38" s="30">
        <f t="shared" si="10"/>
        <v>61.024800000000923</v>
      </c>
      <c r="P38" s="26">
        <f>SUM(N38:O38)</f>
        <v>441.5848000000035</v>
      </c>
      <c r="Q38" s="26"/>
      <c r="R38" s="45">
        <f t="shared" si="6"/>
        <v>-412.12800000000311</v>
      </c>
      <c r="S38" s="30" t="str">
        <f t="shared" si="3"/>
        <v>№027</v>
      </c>
    </row>
    <row r="39" spans="2:19" x14ac:dyDescent="0.25">
      <c r="B39" s="8" t="s">
        <v>51</v>
      </c>
      <c r="C39" s="27">
        <v>1330.52</v>
      </c>
      <c r="D39" s="27">
        <v>496.08</v>
      </c>
      <c r="E39" s="27">
        <v>1826.6100000000001</v>
      </c>
      <c r="F39" s="28">
        <v>1330.52</v>
      </c>
      <c r="G39" s="28">
        <v>496.08</v>
      </c>
      <c r="H39" s="28">
        <v>1826.61</v>
      </c>
      <c r="I39" s="27">
        <f t="shared" si="12"/>
        <v>0</v>
      </c>
      <c r="J39" s="27">
        <f t="shared" si="12"/>
        <v>0</v>
      </c>
      <c r="K39" s="27">
        <f t="shared" si="12"/>
        <v>0</v>
      </c>
      <c r="L39" s="29">
        <v>-4.3548000000000027</v>
      </c>
      <c r="M39" s="29"/>
      <c r="N39" s="31">
        <f t="shared" si="13"/>
        <v>0</v>
      </c>
      <c r="O39" s="4">
        <f t="shared" si="10"/>
        <v>0</v>
      </c>
      <c r="P39" s="33">
        <f t="shared" si="5"/>
        <v>0</v>
      </c>
      <c r="Q39" s="8"/>
      <c r="R39" s="43">
        <f t="shared" si="6"/>
        <v>-4.3548000000000027</v>
      </c>
      <c r="S39" s="4" t="str">
        <f t="shared" si="3"/>
        <v>№028</v>
      </c>
    </row>
    <row r="40" spans="2:19" x14ac:dyDescent="0.25">
      <c r="B40" s="26" t="s">
        <v>52</v>
      </c>
      <c r="I40" s="27">
        <f t="shared" ref="I40:J44" si="14">F40-C40</f>
        <v>0</v>
      </c>
      <c r="J40" s="27">
        <f t="shared" si="14"/>
        <v>0</v>
      </c>
      <c r="K40" s="27"/>
      <c r="L40" s="29">
        <v>4.7999999908370228E-3</v>
      </c>
      <c r="M40" s="29"/>
      <c r="N40" s="29"/>
      <c r="O40" s="30"/>
      <c r="P40" s="26"/>
      <c r="Q40" s="26"/>
      <c r="R40" s="45">
        <f t="shared" si="6"/>
        <v>4.7999999908370228E-3</v>
      </c>
      <c r="S40" s="30" t="str">
        <f t="shared" si="3"/>
        <v>№029 сбыт</v>
      </c>
    </row>
    <row r="41" spans="2:19" x14ac:dyDescent="0.25">
      <c r="B41" s="8" t="s">
        <v>53</v>
      </c>
      <c r="C41" s="27">
        <v>2884.68</v>
      </c>
      <c r="D41" s="27">
        <v>1321.79</v>
      </c>
      <c r="E41" s="27">
        <v>4206.5200000000004</v>
      </c>
      <c r="F41" s="28">
        <v>2884.75</v>
      </c>
      <c r="G41" s="28">
        <v>1321.79</v>
      </c>
      <c r="H41" s="28">
        <v>4206.59</v>
      </c>
      <c r="I41" s="27">
        <f t="shared" si="14"/>
        <v>7.0000000000163709E-2</v>
      </c>
      <c r="J41" s="27">
        <f t="shared" si="14"/>
        <v>0</v>
      </c>
      <c r="K41" s="27">
        <f>H41-E41</f>
        <v>6.9999999999708962E-2</v>
      </c>
      <c r="L41" s="29">
        <v>-311.18879999999888</v>
      </c>
      <c r="M41" s="29"/>
      <c r="N41" s="27">
        <f t="shared" ref="N41:O44" si="15">I41*N$6</f>
        <v>0.49700000000116229</v>
      </c>
      <c r="O41" s="4">
        <f t="shared" si="15"/>
        <v>0</v>
      </c>
      <c r="P41" s="8">
        <f t="shared" si="5"/>
        <v>0.49700000000116229</v>
      </c>
      <c r="Q41" s="8"/>
      <c r="R41" s="43">
        <f t="shared" si="6"/>
        <v>-311.68580000000003</v>
      </c>
      <c r="S41" s="4" t="str">
        <f t="shared" si="3"/>
        <v>№030</v>
      </c>
    </row>
    <row r="42" spans="2:19" x14ac:dyDescent="0.25">
      <c r="B42" s="26" t="s">
        <v>54</v>
      </c>
      <c r="C42" s="27">
        <v>13537.49</v>
      </c>
      <c r="D42" s="27">
        <v>6978.78</v>
      </c>
      <c r="E42" s="27">
        <v>20516.28</v>
      </c>
      <c r="F42" s="28">
        <v>13904.45</v>
      </c>
      <c r="G42" s="28">
        <v>7045.73</v>
      </c>
      <c r="H42" s="28">
        <v>20950.18</v>
      </c>
      <c r="I42" s="27">
        <f t="shared" si="14"/>
        <v>366.96000000000095</v>
      </c>
      <c r="J42" s="27">
        <f t="shared" si="14"/>
        <v>66.949999999999818</v>
      </c>
      <c r="K42" s="27">
        <f>H42-E42</f>
        <v>433.90000000000146</v>
      </c>
      <c r="L42" s="29">
        <v>-8679.9810000000052</v>
      </c>
      <c r="M42" s="29">
        <v>2100</v>
      </c>
      <c r="N42" s="29">
        <f t="shared" si="15"/>
        <v>2605.4160000000065</v>
      </c>
      <c r="O42" s="30">
        <f t="shared" si="15"/>
        <v>188.79899999999947</v>
      </c>
      <c r="P42" s="26">
        <f t="shared" si="5"/>
        <v>2794.2150000000061</v>
      </c>
      <c r="Q42" s="26"/>
      <c r="R42" s="45">
        <f t="shared" si="6"/>
        <v>-9374.1960000000108</v>
      </c>
      <c r="S42" s="30" t="str">
        <f t="shared" si="3"/>
        <v>№031\1</v>
      </c>
    </row>
    <row r="43" spans="2:19" x14ac:dyDescent="0.25">
      <c r="B43" s="8" t="s">
        <v>55</v>
      </c>
      <c r="C43" s="27">
        <v>6764.62</v>
      </c>
      <c r="D43" s="27">
        <v>1980.28</v>
      </c>
      <c r="E43" s="27">
        <v>8744.91</v>
      </c>
      <c r="F43" s="28">
        <v>6943.28</v>
      </c>
      <c r="G43" s="28">
        <v>2035.04</v>
      </c>
      <c r="H43" s="28">
        <v>8978.33</v>
      </c>
      <c r="I43" s="27">
        <f t="shared" si="14"/>
        <v>178.65999999999985</v>
      </c>
      <c r="J43" s="27">
        <f t="shared" si="14"/>
        <v>54.759999999999991</v>
      </c>
      <c r="K43" s="27">
        <f>H43-E43</f>
        <v>233.42000000000007</v>
      </c>
      <c r="L43" s="29">
        <v>9189.722500000018</v>
      </c>
      <c r="M43" s="29">
        <v>2100</v>
      </c>
      <c r="N43" s="31">
        <f t="shared" si="15"/>
        <v>1268.485999999999</v>
      </c>
      <c r="O43" s="4">
        <f t="shared" si="15"/>
        <v>154.42319999999995</v>
      </c>
      <c r="P43" s="8">
        <f t="shared" si="5"/>
        <v>1422.9091999999989</v>
      </c>
      <c r="Q43" s="8"/>
      <c r="R43" s="43">
        <f t="shared" si="6"/>
        <v>9866.8133000000198</v>
      </c>
      <c r="S43" s="4" t="str">
        <f t="shared" si="3"/>
        <v>№031\2</v>
      </c>
    </row>
    <row r="44" spans="2:19" x14ac:dyDescent="0.25">
      <c r="B44" s="26" t="s">
        <v>56</v>
      </c>
      <c r="C44" s="27">
        <v>7826.96</v>
      </c>
      <c r="D44" s="27">
        <v>4508.83</v>
      </c>
      <c r="E44" s="27">
        <v>12335.880000000001</v>
      </c>
      <c r="F44" s="28">
        <v>7983.55</v>
      </c>
      <c r="G44" s="28">
        <v>4563.7700000000004</v>
      </c>
      <c r="H44" s="28">
        <v>12547.41</v>
      </c>
      <c r="I44" s="27">
        <f t="shared" si="14"/>
        <v>156.59000000000015</v>
      </c>
      <c r="J44" s="27">
        <f t="shared" si="14"/>
        <v>54.940000000000509</v>
      </c>
      <c r="K44" s="27">
        <f>H44-E44</f>
        <v>211.52999999999884</v>
      </c>
      <c r="L44" s="29">
        <v>-249.09309999999732</v>
      </c>
      <c r="M44" s="29"/>
      <c r="N44" s="29">
        <f t="shared" si="15"/>
        <v>1111.7890000000009</v>
      </c>
      <c r="O44" s="30">
        <f t="shared" si="15"/>
        <v>154.93080000000143</v>
      </c>
      <c r="P44" s="26">
        <f t="shared" si="5"/>
        <v>1266.7198000000024</v>
      </c>
      <c r="Q44" s="26"/>
      <c r="R44" s="45">
        <f t="shared" si="6"/>
        <v>-1515.8128999999997</v>
      </c>
      <c r="S44" s="30" t="str">
        <f t="shared" si="3"/>
        <v xml:space="preserve">№032 </v>
      </c>
    </row>
    <row r="45" spans="2:19" x14ac:dyDescent="0.25">
      <c r="B45" s="8" t="s">
        <v>57</v>
      </c>
      <c r="I45" s="27"/>
      <c r="J45" s="27"/>
      <c r="K45" s="27"/>
      <c r="L45" s="29">
        <v>640.01399999999649</v>
      </c>
      <c r="M45" s="29"/>
      <c r="N45" s="31"/>
      <c r="O45" s="4"/>
      <c r="P45" s="8"/>
      <c r="Q45" s="8"/>
      <c r="R45" s="43">
        <f t="shared" si="6"/>
        <v>640.01399999999649</v>
      </c>
      <c r="S45" s="4" t="str">
        <f t="shared" si="3"/>
        <v>№033 сбыт</v>
      </c>
    </row>
    <row r="46" spans="2:19" x14ac:dyDescent="0.25">
      <c r="B46" s="26" t="s">
        <v>58</v>
      </c>
      <c r="C46" s="27">
        <v>1965.3700000000001</v>
      </c>
      <c r="D46" s="27">
        <v>436.79</v>
      </c>
      <c r="E46" s="27">
        <v>2402.17</v>
      </c>
      <c r="F46" s="28">
        <v>1965.37</v>
      </c>
      <c r="G46" s="28">
        <v>436.79</v>
      </c>
      <c r="H46" s="28">
        <v>2402.17</v>
      </c>
      <c r="I46" s="27">
        <f t="shared" ref="I46:K48" si="16">F46-C46</f>
        <v>0</v>
      </c>
      <c r="J46" s="27">
        <f t="shared" si="16"/>
        <v>0</v>
      </c>
      <c r="K46" s="27">
        <f t="shared" si="16"/>
        <v>0</v>
      </c>
      <c r="L46" s="29">
        <v>-14.069700000000338</v>
      </c>
      <c r="M46" s="29"/>
      <c r="N46" s="29">
        <f t="shared" ref="N46:O48" si="17">I46*N$6</f>
        <v>0</v>
      </c>
      <c r="O46" s="30">
        <f t="shared" si="17"/>
        <v>0</v>
      </c>
      <c r="P46" s="26">
        <f t="shared" si="5"/>
        <v>0</v>
      </c>
      <c r="Q46" s="26"/>
      <c r="R46" s="45">
        <f t="shared" si="6"/>
        <v>-14.069700000000338</v>
      </c>
      <c r="S46" s="30" t="str">
        <f t="shared" si="3"/>
        <v xml:space="preserve">№034 </v>
      </c>
    </row>
    <row r="47" spans="2:19" x14ac:dyDescent="0.25">
      <c r="B47" s="8" t="s">
        <v>59</v>
      </c>
      <c r="C47" s="27">
        <v>13633.050000000001</v>
      </c>
      <c r="D47" s="27">
        <v>6910.04</v>
      </c>
      <c r="E47" s="27">
        <v>20543.11</v>
      </c>
      <c r="F47" s="28">
        <v>13838.4</v>
      </c>
      <c r="G47" s="28">
        <v>6973.4</v>
      </c>
      <c r="H47" s="28">
        <v>20811.830000000002</v>
      </c>
      <c r="I47" s="27">
        <f t="shared" si="16"/>
        <v>205.34999999999854</v>
      </c>
      <c r="J47" s="27">
        <f t="shared" si="16"/>
        <v>63.359999999999673</v>
      </c>
      <c r="K47" s="27">
        <f t="shared" si="16"/>
        <v>268.72000000000116</v>
      </c>
      <c r="L47" s="29">
        <v>501.52859999999782</v>
      </c>
      <c r="M47" s="29"/>
      <c r="N47" s="31">
        <f t="shared" si="17"/>
        <v>1457.9849999999897</v>
      </c>
      <c r="O47" s="4">
        <f t="shared" si="17"/>
        <v>178.67519999999908</v>
      </c>
      <c r="P47" s="8">
        <f t="shared" si="5"/>
        <v>1636.6601999999887</v>
      </c>
      <c r="Q47" s="8"/>
      <c r="R47" s="43">
        <f t="shared" si="6"/>
        <v>-1135.1315999999908</v>
      </c>
      <c r="S47" s="4" t="str">
        <f t="shared" si="3"/>
        <v xml:space="preserve">№035 </v>
      </c>
    </row>
    <row r="48" spans="2:19" x14ac:dyDescent="0.25">
      <c r="B48" s="26" t="s">
        <v>60</v>
      </c>
      <c r="C48" s="27">
        <v>8247.48</v>
      </c>
      <c r="D48" s="27">
        <v>2497.48</v>
      </c>
      <c r="E48" s="27">
        <v>10744.97</v>
      </c>
      <c r="F48" s="28">
        <v>8247.48</v>
      </c>
      <c r="G48" s="28">
        <v>2497.48</v>
      </c>
      <c r="H48" s="28">
        <v>10744.97</v>
      </c>
      <c r="I48" s="27">
        <f t="shared" si="16"/>
        <v>0</v>
      </c>
      <c r="J48" s="27">
        <f t="shared" si="16"/>
        <v>0</v>
      </c>
      <c r="K48" s="27">
        <f t="shared" si="16"/>
        <v>0</v>
      </c>
      <c r="L48" s="29">
        <v>-0.18659999999530558</v>
      </c>
      <c r="M48" s="29"/>
      <c r="N48" s="29">
        <f t="shared" si="17"/>
        <v>0</v>
      </c>
      <c r="O48" s="30">
        <f t="shared" si="17"/>
        <v>0</v>
      </c>
      <c r="P48" s="26">
        <f t="shared" si="5"/>
        <v>0</v>
      </c>
      <c r="Q48" s="26"/>
      <c r="R48" s="45">
        <f t="shared" si="6"/>
        <v>-0.18659999999530558</v>
      </c>
      <c r="S48" s="30" t="str">
        <f t="shared" si="3"/>
        <v xml:space="preserve">№036 </v>
      </c>
    </row>
    <row r="49" spans="2:20" x14ac:dyDescent="0.25">
      <c r="B49" s="8" t="s">
        <v>61</v>
      </c>
      <c r="I49" s="27"/>
      <c r="J49" s="27"/>
      <c r="K49" s="27"/>
      <c r="L49" s="29">
        <v>3.1999999973777449E-3</v>
      </c>
      <c r="M49" s="29"/>
      <c r="N49" s="27"/>
      <c r="O49" s="4"/>
      <c r="P49" s="8"/>
      <c r="Q49" s="8"/>
      <c r="R49" s="43">
        <f t="shared" si="6"/>
        <v>3.1999999973777449E-3</v>
      </c>
      <c r="S49" s="4" t="str">
        <f t="shared" si="3"/>
        <v>№037 сбыт</v>
      </c>
    </row>
    <row r="50" spans="2:20" x14ac:dyDescent="0.25">
      <c r="B50" s="26" t="s">
        <v>62</v>
      </c>
      <c r="I50" s="27"/>
      <c r="J50" s="27"/>
      <c r="K50" s="27"/>
      <c r="L50" s="29">
        <v>-290.58998468918583</v>
      </c>
      <c r="M50" s="29"/>
      <c r="N50" s="29"/>
      <c r="O50" s="30"/>
      <c r="P50" s="26"/>
      <c r="Q50" s="26"/>
      <c r="R50" s="45">
        <f t="shared" ref="R50:R74" si="18">L50-P50+M50+Q50</f>
        <v>-290.58998468918583</v>
      </c>
      <c r="S50" s="30" t="str">
        <f t="shared" si="3"/>
        <v>№038 сбыт</v>
      </c>
      <c r="T50" s="4"/>
    </row>
    <row r="51" spans="2:20" x14ac:dyDescent="0.25">
      <c r="B51" s="8" t="s">
        <v>63</v>
      </c>
      <c r="I51" s="27"/>
      <c r="J51" s="27"/>
      <c r="K51" s="27"/>
      <c r="L51" s="29">
        <v>-582.58610000000476</v>
      </c>
      <c r="M51" s="29"/>
      <c r="N51" s="31"/>
      <c r="O51" s="4"/>
      <c r="P51" s="8"/>
      <c r="Q51" s="8"/>
      <c r="R51" s="43">
        <f t="shared" si="18"/>
        <v>-582.58610000000476</v>
      </c>
      <c r="S51" s="4" t="str">
        <f t="shared" si="3"/>
        <v>№039  сбыт</v>
      </c>
    </row>
    <row r="52" spans="2:20" x14ac:dyDescent="0.25">
      <c r="B52" s="26" t="s">
        <v>64</v>
      </c>
      <c r="C52" s="27">
        <v>1372.34</v>
      </c>
      <c r="D52" s="27">
        <v>2550.5300000000002</v>
      </c>
      <c r="E52" s="27">
        <v>3922.88</v>
      </c>
      <c r="F52" s="28">
        <v>1372.34</v>
      </c>
      <c r="G52" s="28">
        <v>2550.5300000000002</v>
      </c>
      <c r="H52" s="28">
        <v>3922.88</v>
      </c>
      <c r="I52" s="27">
        <f t="shared" ref="I52:K53" si="19">F52-C52</f>
        <v>0</v>
      </c>
      <c r="J52" s="27">
        <f t="shared" si="19"/>
        <v>0</v>
      </c>
      <c r="K52" s="27">
        <f t="shared" si="19"/>
        <v>0</v>
      </c>
      <c r="L52" s="29">
        <v>-0.48820000000019664</v>
      </c>
      <c r="M52" s="29"/>
      <c r="N52" s="29">
        <f>I52*N$6</f>
        <v>0</v>
      </c>
      <c r="O52" s="30">
        <f>J52*O$6</f>
        <v>0</v>
      </c>
      <c r="P52" s="26">
        <f t="shared" si="5"/>
        <v>0</v>
      </c>
      <c r="Q52" s="26"/>
      <c r="R52" s="45">
        <f t="shared" si="18"/>
        <v>-0.48820000000019664</v>
      </c>
      <c r="S52" s="30" t="str">
        <f t="shared" si="3"/>
        <v>№040</v>
      </c>
    </row>
    <row r="53" spans="2:20" x14ac:dyDescent="0.25">
      <c r="B53" s="8" t="s">
        <v>65</v>
      </c>
      <c r="C53" s="27">
        <v>6566.04</v>
      </c>
      <c r="D53" s="27">
        <v>3134.15</v>
      </c>
      <c r="E53" s="27">
        <v>9700.6200000000008</v>
      </c>
      <c r="F53" s="28">
        <v>6676.48</v>
      </c>
      <c r="G53" s="28">
        <v>3167.49</v>
      </c>
      <c r="H53" s="28">
        <v>9844.39</v>
      </c>
      <c r="I53" s="27">
        <f t="shared" si="19"/>
        <v>110.4399999999996</v>
      </c>
      <c r="J53" s="27">
        <f t="shared" si="19"/>
        <v>33.339999999999691</v>
      </c>
      <c r="K53" s="27">
        <f t="shared" si="19"/>
        <v>143.76999999999862</v>
      </c>
      <c r="L53" s="29">
        <v>-1036.0714</v>
      </c>
      <c r="M53" s="29">
        <v>1100</v>
      </c>
      <c r="N53" s="31">
        <f>I53*N$6</f>
        <v>784.12399999999707</v>
      </c>
      <c r="O53" s="4">
        <f>J53*O$6</f>
        <v>94.018799999999118</v>
      </c>
      <c r="P53" s="8">
        <f t="shared" si="5"/>
        <v>878.14279999999621</v>
      </c>
      <c r="Q53" s="8"/>
      <c r="R53" s="43">
        <f t="shared" si="18"/>
        <v>-814.21419999999625</v>
      </c>
      <c r="S53" s="4" t="str">
        <f t="shared" si="3"/>
        <v xml:space="preserve">№041 </v>
      </c>
    </row>
    <row r="54" spans="2:20" x14ac:dyDescent="0.25">
      <c r="B54" s="26" t="s">
        <v>66</v>
      </c>
      <c r="I54" s="27"/>
      <c r="J54" s="27"/>
      <c r="K54" s="27"/>
      <c r="L54" s="29">
        <v>3.0036000000067418</v>
      </c>
      <c r="M54" s="29"/>
      <c r="N54" s="29"/>
      <c r="O54" s="30">
        <f>J54*O$6</f>
        <v>0</v>
      </c>
      <c r="P54" s="26"/>
      <c r="Q54" s="26"/>
      <c r="R54" s="45">
        <f t="shared" si="18"/>
        <v>3.0036000000067418</v>
      </c>
      <c r="S54" s="30" t="str">
        <f t="shared" si="3"/>
        <v xml:space="preserve">№041а сбыт </v>
      </c>
    </row>
    <row r="55" spans="2:20" x14ac:dyDescent="0.25">
      <c r="B55" s="8" t="s">
        <v>67</v>
      </c>
      <c r="C55" s="27">
        <v>6874.1500000000005</v>
      </c>
      <c r="D55" s="27">
        <v>2768.98</v>
      </c>
      <c r="E55" s="27">
        <v>9643.17</v>
      </c>
      <c r="F55" s="28">
        <v>7074.6</v>
      </c>
      <c r="G55" s="28">
        <v>2796.88</v>
      </c>
      <c r="H55" s="28">
        <v>9871.51</v>
      </c>
      <c r="I55" s="27">
        <f t="shared" ref="I55:K58" si="20">F55-C55</f>
        <v>200.44999999999982</v>
      </c>
      <c r="J55" s="27">
        <f t="shared" si="20"/>
        <v>27.900000000000091</v>
      </c>
      <c r="K55" s="27">
        <f t="shared" si="20"/>
        <v>228.34000000000015</v>
      </c>
      <c r="L55" s="29">
        <v>-1189.8568999999989</v>
      </c>
      <c r="M55" s="29">
        <v>2093.34</v>
      </c>
      <c r="N55" s="31">
        <f>I55*N$6</f>
        <v>1423.1949999999986</v>
      </c>
      <c r="O55" s="4">
        <f>J55*O$6</f>
        <v>78.678000000000253</v>
      </c>
      <c r="P55" s="8">
        <f t="shared" si="5"/>
        <v>1501.8729999999989</v>
      </c>
      <c r="Q55" s="8"/>
      <c r="R55" s="43">
        <f t="shared" si="18"/>
        <v>-598.3898999999974</v>
      </c>
      <c r="S55" s="4" t="str">
        <f t="shared" si="3"/>
        <v xml:space="preserve">№042 </v>
      </c>
    </row>
    <row r="56" spans="2:20" x14ac:dyDescent="0.25">
      <c r="B56" s="26" t="s">
        <v>68</v>
      </c>
      <c r="C56" s="27">
        <v>6968.3600000000006</v>
      </c>
      <c r="D56" s="27">
        <v>2679.75</v>
      </c>
      <c r="E56" s="27">
        <v>9648.1200000000008</v>
      </c>
      <c r="F56" s="28">
        <v>6986.86</v>
      </c>
      <c r="G56" s="28">
        <v>2689.05</v>
      </c>
      <c r="H56" s="28">
        <v>9675.92</v>
      </c>
      <c r="I56" s="27">
        <f t="shared" si="20"/>
        <v>18.499999999999091</v>
      </c>
      <c r="J56" s="27">
        <f t="shared" si="20"/>
        <v>9.3000000000001819</v>
      </c>
      <c r="K56" s="27">
        <f t="shared" si="20"/>
        <v>27.799999999999272</v>
      </c>
      <c r="L56" s="29">
        <v>311.74029999999834</v>
      </c>
      <c r="M56" s="29"/>
      <c r="N56" s="29">
        <f>I56*N$6</f>
        <v>131.34999999999354</v>
      </c>
      <c r="O56" s="30">
        <f>J56*O$6</f>
        <v>26.226000000000511</v>
      </c>
      <c r="P56" s="26">
        <f t="shared" si="5"/>
        <v>157.57599999999405</v>
      </c>
      <c r="Q56" s="26"/>
      <c r="R56" s="45">
        <f t="shared" si="18"/>
        <v>154.16430000000429</v>
      </c>
      <c r="S56" s="30" t="str">
        <f t="shared" si="3"/>
        <v xml:space="preserve">№043\1 </v>
      </c>
    </row>
    <row r="57" spans="2:20" x14ac:dyDescent="0.25">
      <c r="B57" s="8" t="s">
        <v>69</v>
      </c>
      <c r="C57" s="27">
        <v>24308.79</v>
      </c>
      <c r="D57" s="27">
        <v>11209.66</v>
      </c>
      <c r="E57" s="27">
        <v>35518.450000000004</v>
      </c>
      <c r="F57" s="28">
        <v>24333.47</v>
      </c>
      <c r="G57" s="28">
        <v>11222.08</v>
      </c>
      <c r="H57" s="28">
        <v>35555.550000000003</v>
      </c>
      <c r="I57" s="27">
        <f t="shared" si="20"/>
        <v>24.680000000000291</v>
      </c>
      <c r="J57" s="27">
        <f t="shared" si="20"/>
        <v>12.420000000000073</v>
      </c>
      <c r="K57" s="27">
        <f t="shared" si="20"/>
        <v>37.099999999998545</v>
      </c>
      <c r="L57" s="29">
        <v>47.228799999991111</v>
      </c>
      <c r="M57" s="29"/>
      <c r="N57" s="27">
        <f>I57*N$6</f>
        <v>175.22800000000206</v>
      </c>
      <c r="O57" s="4">
        <f>J57*O$6</f>
        <v>35.024400000000206</v>
      </c>
      <c r="P57" s="8">
        <f t="shared" si="5"/>
        <v>210.25240000000227</v>
      </c>
      <c r="Q57" s="8"/>
      <c r="R57" s="43">
        <f t="shared" si="18"/>
        <v>-163.02360000001116</v>
      </c>
      <c r="S57" s="4" t="str">
        <f t="shared" si="3"/>
        <v xml:space="preserve">№043\2 </v>
      </c>
    </row>
    <row r="58" spans="2:20" x14ac:dyDescent="0.25">
      <c r="B58" s="26" t="s">
        <v>70</v>
      </c>
      <c r="C58" s="27">
        <v>7164.78</v>
      </c>
      <c r="D58" s="27">
        <v>3269.7200000000003</v>
      </c>
      <c r="E58" s="27">
        <v>10434.5</v>
      </c>
      <c r="F58" s="28">
        <v>7348.36</v>
      </c>
      <c r="G58" s="28">
        <v>3326.14</v>
      </c>
      <c r="H58" s="28">
        <v>10674.51</v>
      </c>
      <c r="I58" s="27">
        <f t="shared" si="20"/>
        <v>183.57999999999993</v>
      </c>
      <c r="J58" s="27">
        <f t="shared" si="20"/>
        <v>56.419999999999618</v>
      </c>
      <c r="K58" s="27">
        <f t="shared" si="20"/>
        <v>240.01000000000022</v>
      </c>
      <c r="L58" s="29">
        <v>-3703.7223000000026</v>
      </c>
      <c r="M58" s="29"/>
      <c r="N58" s="29">
        <f>I58*N$6</f>
        <v>1303.4179999999994</v>
      </c>
      <c r="O58" s="30">
        <f>J58*O$6</f>
        <v>159.10439999999892</v>
      </c>
      <c r="P58" s="26">
        <f t="shared" si="5"/>
        <v>1462.5223999999985</v>
      </c>
      <c r="Q58" s="26"/>
      <c r="R58" s="45">
        <f t="shared" si="18"/>
        <v>-5166.2447000000011</v>
      </c>
      <c r="S58" s="30" t="str">
        <f t="shared" si="3"/>
        <v xml:space="preserve">№044 </v>
      </c>
    </row>
    <row r="59" spans="2:20" x14ac:dyDescent="0.25">
      <c r="B59" s="8" t="s">
        <v>71</v>
      </c>
      <c r="I59" s="27"/>
      <c r="J59" s="27"/>
      <c r="K59" s="27"/>
      <c r="L59" s="29">
        <v>0</v>
      </c>
      <c r="M59" s="29"/>
      <c r="N59" s="31"/>
      <c r="O59" s="4"/>
      <c r="P59" s="8"/>
      <c r="Q59" s="8"/>
      <c r="R59" s="43">
        <f t="shared" si="18"/>
        <v>0</v>
      </c>
      <c r="S59" s="4" t="str">
        <f t="shared" si="3"/>
        <v>№045 не установлен</v>
      </c>
    </row>
    <row r="60" spans="2:20" x14ac:dyDescent="0.25">
      <c r="B60" s="26" t="s">
        <v>72</v>
      </c>
      <c r="C60" s="27">
        <v>9725.6</v>
      </c>
      <c r="D60" s="27">
        <v>5932.1</v>
      </c>
      <c r="E60" s="27">
        <v>15657.720000000001</v>
      </c>
      <c r="F60" s="28">
        <v>10067.870000000001</v>
      </c>
      <c r="G60" s="28">
        <v>6061.23</v>
      </c>
      <c r="H60" s="28">
        <v>16129.1</v>
      </c>
      <c r="I60" s="27">
        <f>F60-C60</f>
        <v>342.27000000000044</v>
      </c>
      <c r="J60" s="27">
        <f>G60-D60</f>
        <v>129.1299999999992</v>
      </c>
      <c r="K60" s="27">
        <f>H60-E60</f>
        <v>471.3799999999992</v>
      </c>
      <c r="L60" s="29">
        <v>-9834.9652000000042</v>
      </c>
      <c r="M60" s="29"/>
      <c r="N60" s="29">
        <f t="shared" ref="N60:O63" si="21">I60*N$6</f>
        <v>2430.1170000000029</v>
      </c>
      <c r="O60" s="30">
        <f t="shared" si="21"/>
        <v>364.1465999999977</v>
      </c>
      <c r="P60" s="26">
        <f t="shared" si="5"/>
        <v>2794.2636000000007</v>
      </c>
      <c r="Q60" s="26"/>
      <c r="R60" s="45">
        <f t="shared" si="18"/>
        <v>-12629.228800000004</v>
      </c>
      <c r="S60" s="30" t="str">
        <f t="shared" si="3"/>
        <v xml:space="preserve">№046 </v>
      </c>
    </row>
    <row r="61" spans="2:20" x14ac:dyDescent="0.25">
      <c r="B61" s="8" t="s">
        <v>73</v>
      </c>
      <c r="I61" s="27"/>
      <c r="J61" s="27"/>
      <c r="K61" s="27"/>
      <c r="L61" s="29">
        <v>-1536.4354999999971</v>
      </c>
      <c r="M61" s="29"/>
      <c r="N61" s="31">
        <f t="shared" si="21"/>
        <v>0</v>
      </c>
      <c r="O61" s="4">
        <f t="shared" si="21"/>
        <v>0</v>
      </c>
      <c r="P61" s="8">
        <f t="shared" si="5"/>
        <v>0</v>
      </c>
      <c r="Q61" s="8"/>
      <c r="R61" s="43">
        <f t="shared" si="18"/>
        <v>-1536.4354999999971</v>
      </c>
      <c r="S61" s="4" t="str">
        <f t="shared" si="3"/>
        <v xml:space="preserve">№046а </v>
      </c>
    </row>
    <row r="62" spans="2:20" x14ac:dyDescent="0.25">
      <c r="B62" s="26" t="s">
        <v>74</v>
      </c>
      <c r="C62" s="27">
        <v>314.79000000000002</v>
      </c>
      <c r="D62" s="27">
        <v>144.71</v>
      </c>
      <c r="E62" s="27">
        <v>459.51</v>
      </c>
      <c r="F62" s="28">
        <v>314.79000000000002</v>
      </c>
      <c r="G62" s="28">
        <v>144.71</v>
      </c>
      <c r="H62" s="28">
        <v>459.51</v>
      </c>
      <c r="I62" s="27">
        <f t="shared" ref="I62:K63" si="22">F62-C62</f>
        <v>0</v>
      </c>
      <c r="J62" s="27">
        <f t="shared" si="22"/>
        <v>0</v>
      </c>
      <c r="K62" s="27">
        <f t="shared" si="22"/>
        <v>0</v>
      </c>
      <c r="L62" s="29">
        <v>-2071.663</v>
      </c>
      <c r="M62" s="29"/>
      <c r="N62" s="29">
        <f t="shared" si="21"/>
        <v>0</v>
      </c>
      <c r="O62" s="30">
        <f t="shared" si="21"/>
        <v>0</v>
      </c>
      <c r="P62" s="26">
        <f t="shared" si="5"/>
        <v>0</v>
      </c>
      <c r="Q62" s="26"/>
      <c r="R62" s="45">
        <f t="shared" si="18"/>
        <v>-2071.663</v>
      </c>
      <c r="S62" s="30" t="str">
        <f t="shared" si="3"/>
        <v xml:space="preserve">№047 </v>
      </c>
    </row>
    <row r="63" spans="2:20" x14ac:dyDescent="0.25">
      <c r="B63" s="8" t="s">
        <v>75</v>
      </c>
      <c r="C63" s="27">
        <v>17174.349999999999</v>
      </c>
      <c r="D63" s="27">
        <v>5113.7300000000005</v>
      </c>
      <c r="E63" s="27">
        <v>22288.36</v>
      </c>
      <c r="F63" s="28">
        <v>17174.349999999999</v>
      </c>
      <c r="G63" s="28">
        <v>5113.7299999999996</v>
      </c>
      <c r="H63" s="28">
        <v>22288.36</v>
      </c>
      <c r="I63" s="27">
        <f t="shared" si="22"/>
        <v>0</v>
      </c>
      <c r="J63" s="27">
        <f t="shared" si="22"/>
        <v>0</v>
      </c>
      <c r="K63" s="27">
        <f t="shared" si="22"/>
        <v>0</v>
      </c>
      <c r="L63" s="29">
        <v>503.33370000001196</v>
      </c>
      <c r="M63" s="29"/>
      <c r="N63" s="31">
        <f t="shared" si="21"/>
        <v>0</v>
      </c>
      <c r="O63" s="4">
        <f t="shared" si="21"/>
        <v>0</v>
      </c>
      <c r="P63" s="8">
        <f>SUM(N63:O63)</f>
        <v>0</v>
      </c>
      <c r="Q63" s="8"/>
      <c r="R63" s="43">
        <f t="shared" si="18"/>
        <v>503.33370000001196</v>
      </c>
      <c r="S63" s="4" t="str">
        <f t="shared" si="3"/>
        <v xml:space="preserve">№048 </v>
      </c>
    </row>
    <row r="64" spans="2:20" x14ac:dyDescent="0.25">
      <c r="B64" s="26" t="s">
        <v>76</v>
      </c>
      <c r="I64" s="27"/>
      <c r="J64" s="27"/>
      <c r="K64" s="27"/>
      <c r="L64" s="29">
        <v>86.016200000001845</v>
      </c>
      <c r="M64" s="29"/>
      <c r="N64" s="29"/>
      <c r="O64" s="30">
        <f t="shared" ref="O64:O76" si="23">J64*O$6</f>
        <v>0</v>
      </c>
      <c r="P64" s="26">
        <f t="shared" si="5"/>
        <v>0</v>
      </c>
      <c r="Q64" s="26"/>
      <c r="R64" s="45">
        <f t="shared" si="18"/>
        <v>86.016200000001845</v>
      </c>
      <c r="S64" s="30" t="str">
        <f t="shared" si="3"/>
        <v>№049 сбыт</v>
      </c>
    </row>
    <row r="65" spans="2:20" x14ac:dyDescent="0.25">
      <c r="B65" s="8" t="s">
        <v>77</v>
      </c>
      <c r="C65" s="27">
        <v>14638.9</v>
      </c>
      <c r="D65" s="27">
        <v>5999.01</v>
      </c>
      <c r="E65" s="27">
        <v>20637.91</v>
      </c>
      <c r="F65" s="28">
        <v>14873.81</v>
      </c>
      <c r="G65" s="28">
        <v>6078.18</v>
      </c>
      <c r="H65" s="28">
        <v>20952</v>
      </c>
      <c r="I65" s="27">
        <f>F65-C65</f>
        <v>234.90999999999985</v>
      </c>
      <c r="J65" s="27">
        <f>G65-D65</f>
        <v>79.170000000000073</v>
      </c>
      <c r="K65" s="27">
        <f>H65-E65</f>
        <v>314.09000000000015</v>
      </c>
      <c r="L65" s="29">
        <v>-1012.600400000003</v>
      </c>
      <c r="M65" s="29">
        <v>4000</v>
      </c>
      <c r="N65" s="27">
        <f>I65*N$6</f>
        <v>1667.860999999999</v>
      </c>
      <c r="O65" s="4">
        <f t="shared" si="23"/>
        <v>223.2594000000002</v>
      </c>
      <c r="P65" s="8">
        <f t="shared" si="5"/>
        <v>1891.1203999999991</v>
      </c>
      <c r="Q65" s="8"/>
      <c r="R65" s="43">
        <f t="shared" si="18"/>
        <v>1096.2791999999981</v>
      </c>
      <c r="S65" s="4" t="str">
        <f t="shared" si="3"/>
        <v xml:space="preserve">№050 </v>
      </c>
    </row>
    <row r="66" spans="2:20" x14ac:dyDescent="0.25">
      <c r="B66" s="26" t="s">
        <v>78</v>
      </c>
      <c r="I66" s="27"/>
      <c r="J66" s="27"/>
      <c r="K66" s="27"/>
      <c r="L66" s="29">
        <v>0.13799999999991996</v>
      </c>
      <c r="M66" s="29"/>
      <c r="N66" s="29"/>
      <c r="O66" s="30">
        <f t="shared" si="23"/>
        <v>0</v>
      </c>
      <c r="P66" s="26">
        <f t="shared" si="5"/>
        <v>0</v>
      </c>
      <c r="Q66" s="26"/>
      <c r="R66" s="45">
        <f t="shared" si="18"/>
        <v>0.13799999999991996</v>
      </c>
      <c r="S66" s="30" t="str">
        <f t="shared" si="3"/>
        <v xml:space="preserve">№051 </v>
      </c>
    </row>
    <row r="67" spans="2:20" x14ac:dyDescent="0.25">
      <c r="B67" s="8" t="s">
        <v>79</v>
      </c>
      <c r="C67" s="27">
        <v>7639.32</v>
      </c>
      <c r="D67" s="27">
        <v>2982.05</v>
      </c>
      <c r="E67" s="27">
        <v>10621.380000000001</v>
      </c>
      <c r="F67" s="28">
        <v>7639.32</v>
      </c>
      <c r="G67" s="28">
        <v>2982.05</v>
      </c>
      <c r="H67" s="28">
        <v>10621.38</v>
      </c>
      <c r="I67" s="27">
        <f t="shared" ref="I67:K70" si="24">F67-C67</f>
        <v>0</v>
      </c>
      <c r="J67" s="27">
        <f t="shared" si="24"/>
        <v>0</v>
      </c>
      <c r="K67" s="27">
        <f t="shared" si="24"/>
        <v>0</v>
      </c>
      <c r="L67" s="29">
        <v>69.408100000000786</v>
      </c>
      <c r="M67" s="29"/>
      <c r="N67" s="31">
        <f t="shared" ref="N67:N76" si="25">I67*N$6</f>
        <v>0</v>
      </c>
      <c r="O67" s="4">
        <f t="shared" si="23"/>
        <v>0</v>
      </c>
      <c r="P67" s="8">
        <f t="shared" si="5"/>
        <v>0</v>
      </c>
      <c r="Q67" s="8"/>
      <c r="R67" s="43">
        <f t="shared" si="18"/>
        <v>69.408100000000786</v>
      </c>
      <c r="S67" s="4" t="str">
        <f t="shared" si="3"/>
        <v xml:space="preserve">№052 </v>
      </c>
    </row>
    <row r="68" spans="2:20" x14ac:dyDescent="0.25">
      <c r="B68" s="26" t="s">
        <v>80</v>
      </c>
      <c r="C68" s="27">
        <v>9889.4</v>
      </c>
      <c r="D68" s="27">
        <v>2703.02</v>
      </c>
      <c r="E68" s="27">
        <v>12592.460000000001</v>
      </c>
      <c r="F68" s="28">
        <v>10201.32</v>
      </c>
      <c r="G68" s="28">
        <v>2749.44</v>
      </c>
      <c r="H68" s="28">
        <v>12950.8</v>
      </c>
      <c r="I68" s="27">
        <f t="shared" si="24"/>
        <v>311.92000000000007</v>
      </c>
      <c r="J68" s="27">
        <f t="shared" si="24"/>
        <v>46.420000000000073</v>
      </c>
      <c r="K68" s="27">
        <f t="shared" si="24"/>
        <v>358.33999999999833</v>
      </c>
      <c r="L68" s="29">
        <v>784.21869999999035</v>
      </c>
      <c r="M68" s="29"/>
      <c r="N68" s="29">
        <f t="shared" si="25"/>
        <v>2214.6320000000005</v>
      </c>
      <c r="O68" s="30">
        <f t="shared" si="23"/>
        <v>130.90440000000021</v>
      </c>
      <c r="P68" s="26">
        <f t="shared" si="5"/>
        <v>2345.5364000000009</v>
      </c>
      <c r="Q68" s="26"/>
      <c r="R68" s="45">
        <f t="shared" si="18"/>
        <v>-1561.3177000000105</v>
      </c>
      <c r="S68" s="30" t="str">
        <f t="shared" si="3"/>
        <v xml:space="preserve">№052а </v>
      </c>
    </row>
    <row r="69" spans="2:20" x14ac:dyDescent="0.25">
      <c r="B69" s="8" t="s">
        <v>81</v>
      </c>
      <c r="C69" s="27">
        <v>5085.6000000000004</v>
      </c>
      <c r="D69" s="27">
        <v>2493.98</v>
      </c>
      <c r="E69" s="27">
        <v>7579.59</v>
      </c>
      <c r="F69" s="28">
        <v>5415.05</v>
      </c>
      <c r="G69" s="28">
        <v>2648.82</v>
      </c>
      <c r="H69" s="28">
        <v>8063.88</v>
      </c>
      <c r="I69" s="27">
        <f t="shared" si="24"/>
        <v>329.44999999999982</v>
      </c>
      <c r="J69" s="27">
        <f t="shared" si="24"/>
        <v>154.84000000000015</v>
      </c>
      <c r="K69" s="27">
        <f t="shared" si="24"/>
        <v>484.28999999999996</v>
      </c>
      <c r="L69" s="29">
        <v>-3991.9264999999987</v>
      </c>
      <c r="M69" s="29"/>
      <c r="N69" s="31">
        <f t="shared" si="25"/>
        <v>2339.0949999999984</v>
      </c>
      <c r="O69" s="4">
        <f t="shared" si="23"/>
        <v>436.64880000000039</v>
      </c>
      <c r="P69" s="8">
        <f t="shared" si="5"/>
        <v>2775.7437999999988</v>
      </c>
      <c r="Q69" s="8"/>
      <c r="R69" s="43">
        <f t="shared" si="18"/>
        <v>-6767.670299999998</v>
      </c>
      <c r="S69" s="4" t="str">
        <f t="shared" si="3"/>
        <v xml:space="preserve">№053 </v>
      </c>
    </row>
    <row r="70" spans="2:20" x14ac:dyDescent="0.25">
      <c r="B70" s="26" t="s">
        <v>82</v>
      </c>
      <c r="C70" s="27">
        <v>1959.18</v>
      </c>
      <c r="D70" s="27">
        <v>940.42000000000007</v>
      </c>
      <c r="E70" s="27">
        <v>2899.61</v>
      </c>
      <c r="F70" s="28">
        <v>1993.9</v>
      </c>
      <c r="G70" s="28">
        <v>956.46</v>
      </c>
      <c r="H70" s="28">
        <v>2950.36</v>
      </c>
      <c r="I70" s="27">
        <f t="shared" si="24"/>
        <v>34.720000000000027</v>
      </c>
      <c r="J70" s="27">
        <f t="shared" si="24"/>
        <v>16.039999999999964</v>
      </c>
      <c r="K70" s="27">
        <f t="shared" si="24"/>
        <v>50.75</v>
      </c>
      <c r="L70" s="29">
        <v>-2632.9686999999994</v>
      </c>
      <c r="M70" s="29"/>
      <c r="N70" s="29">
        <f t="shared" si="25"/>
        <v>246.51200000000017</v>
      </c>
      <c r="O70" s="30">
        <f t="shared" si="23"/>
        <v>45.232799999999898</v>
      </c>
      <c r="P70" s="26">
        <f t="shared" si="5"/>
        <v>291.74480000000005</v>
      </c>
      <c r="Q70" s="26"/>
      <c r="R70" s="45">
        <f t="shared" si="18"/>
        <v>-2924.7134999999994</v>
      </c>
      <c r="S70" s="30" t="str">
        <f t="shared" si="3"/>
        <v xml:space="preserve">№054 </v>
      </c>
    </row>
    <row r="71" spans="2:20" x14ac:dyDescent="0.25">
      <c r="B71" s="8" t="s">
        <v>83</v>
      </c>
      <c r="I71" s="27"/>
      <c r="J71" s="27"/>
      <c r="K71" s="27"/>
      <c r="L71" s="29">
        <v>3.7921000000046661</v>
      </c>
      <c r="M71" s="29"/>
      <c r="N71" s="31">
        <f t="shared" si="25"/>
        <v>0</v>
      </c>
      <c r="O71" s="4">
        <f t="shared" si="23"/>
        <v>0</v>
      </c>
      <c r="P71" s="8">
        <f t="shared" si="5"/>
        <v>0</v>
      </c>
      <c r="Q71" s="8"/>
      <c r="R71" s="43">
        <f t="shared" si="18"/>
        <v>3.7921000000046661</v>
      </c>
      <c r="S71" s="4" t="str">
        <f t="shared" si="3"/>
        <v>№055 сбыт</v>
      </c>
    </row>
    <row r="72" spans="2:20" x14ac:dyDescent="0.25">
      <c r="B72" s="26" t="s">
        <v>84</v>
      </c>
      <c r="C72" s="27">
        <v>8663.9500000000007</v>
      </c>
      <c r="D72" s="27">
        <v>3854.65</v>
      </c>
      <c r="E72" s="27">
        <v>12518.6</v>
      </c>
      <c r="F72" s="28">
        <v>8720.8799999999992</v>
      </c>
      <c r="G72" s="28">
        <v>3869.71</v>
      </c>
      <c r="H72" s="28">
        <v>12590.59</v>
      </c>
      <c r="I72" s="27">
        <f t="shared" ref="I72:K73" si="26">F72-C72</f>
        <v>56.929999999998472</v>
      </c>
      <c r="J72" s="27">
        <f t="shared" si="26"/>
        <v>15.059999999999945</v>
      </c>
      <c r="K72" s="27">
        <f t="shared" si="26"/>
        <v>71.989999999999782</v>
      </c>
      <c r="L72" s="29">
        <v>1470.7541000000033</v>
      </c>
      <c r="M72" s="29"/>
      <c r="N72" s="29">
        <f t="shared" si="25"/>
        <v>404.20299999998912</v>
      </c>
      <c r="O72" s="30">
        <f t="shared" si="23"/>
        <v>42.469199999999844</v>
      </c>
      <c r="P72" s="26">
        <f t="shared" si="5"/>
        <v>446.67219999998895</v>
      </c>
      <c r="Q72" s="26"/>
      <c r="R72" s="45">
        <f t="shared" si="18"/>
        <v>1024.0819000000142</v>
      </c>
      <c r="S72" s="30" t="str">
        <f t="shared" si="3"/>
        <v xml:space="preserve">№056 </v>
      </c>
    </row>
    <row r="73" spans="2:20" x14ac:dyDescent="0.25">
      <c r="B73" s="8" t="s">
        <v>85</v>
      </c>
      <c r="C73" s="27">
        <v>4226.82</v>
      </c>
      <c r="D73" s="27">
        <v>4422.46</v>
      </c>
      <c r="E73" s="27">
        <v>8649.2999999999993</v>
      </c>
      <c r="F73" s="28">
        <v>4308.3900000000003</v>
      </c>
      <c r="G73" s="28">
        <v>4546.58</v>
      </c>
      <c r="H73" s="28">
        <v>8854.98</v>
      </c>
      <c r="I73" s="27">
        <f t="shared" si="26"/>
        <v>81.570000000000618</v>
      </c>
      <c r="J73" s="27">
        <f t="shared" si="26"/>
        <v>124.11999999999989</v>
      </c>
      <c r="K73" s="27">
        <f t="shared" si="26"/>
        <v>205.68000000000029</v>
      </c>
      <c r="L73" s="29">
        <v>-717.40915000000086</v>
      </c>
      <c r="M73" s="29"/>
      <c r="N73" s="27">
        <f t="shared" si="25"/>
        <v>579.14700000000437</v>
      </c>
      <c r="O73" s="4">
        <f t="shared" si="23"/>
        <v>350.01839999999964</v>
      </c>
      <c r="P73" s="8">
        <f t="shared" si="5"/>
        <v>929.16540000000396</v>
      </c>
      <c r="Q73" s="8"/>
      <c r="R73" s="43">
        <f t="shared" si="18"/>
        <v>-1646.5745500000048</v>
      </c>
      <c r="S73" s="4" t="str">
        <f t="shared" si="3"/>
        <v xml:space="preserve">№057 </v>
      </c>
    </row>
    <row r="74" spans="2:20" x14ac:dyDescent="0.25">
      <c r="B74" s="26" t="s">
        <v>86</v>
      </c>
      <c r="C74" s="27"/>
      <c r="D74" s="27"/>
      <c r="E74" s="27"/>
      <c r="F74" s="28"/>
      <c r="G74" s="28"/>
      <c r="H74" s="28"/>
      <c r="I74" s="27"/>
      <c r="J74" s="27"/>
      <c r="K74" s="27"/>
      <c r="L74" s="29">
        <v>-5.1406999999966274</v>
      </c>
      <c r="M74" s="29"/>
      <c r="N74" s="29">
        <f t="shared" si="25"/>
        <v>0</v>
      </c>
      <c r="O74" s="30">
        <f t="shared" si="23"/>
        <v>0</v>
      </c>
      <c r="P74" s="26">
        <f t="shared" si="5"/>
        <v>0</v>
      </c>
      <c r="Q74" s="26"/>
      <c r="R74" s="45">
        <f t="shared" si="18"/>
        <v>-5.1406999999966274</v>
      </c>
      <c r="S74" s="30" t="str">
        <f t="shared" ref="S74:S137" si="27">B74</f>
        <v>№058 СБЫТ</v>
      </c>
    </row>
    <row r="75" spans="2:20" x14ac:dyDescent="0.25">
      <c r="B75" s="8" t="s">
        <v>87</v>
      </c>
      <c r="I75" s="27"/>
      <c r="J75" s="27"/>
      <c r="K75" s="27"/>
      <c r="L75" s="29">
        <v>2485.8393999999989</v>
      </c>
      <c r="M75" s="29"/>
      <c r="N75" s="31">
        <f t="shared" si="25"/>
        <v>0</v>
      </c>
      <c r="O75" s="4">
        <f t="shared" si="23"/>
        <v>0</v>
      </c>
      <c r="P75" s="8">
        <f t="shared" si="5"/>
        <v>0</v>
      </c>
      <c r="Q75" s="8"/>
      <c r="R75" s="43">
        <f>L75-P75+M75</f>
        <v>2485.8393999999989</v>
      </c>
      <c r="S75" s="4" t="str">
        <f t="shared" si="27"/>
        <v xml:space="preserve">№059 </v>
      </c>
    </row>
    <row r="76" spans="2:20" x14ac:dyDescent="0.25">
      <c r="B76" s="26" t="s">
        <v>88</v>
      </c>
      <c r="C76" s="27">
        <v>5853.97</v>
      </c>
      <c r="D76" s="27">
        <v>2144.02</v>
      </c>
      <c r="E76" s="27">
        <v>7998.01</v>
      </c>
      <c r="F76" s="28">
        <v>5853.97</v>
      </c>
      <c r="G76" s="28">
        <v>2144.02</v>
      </c>
      <c r="H76" s="28">
        <v>7998.01</v>
      </c>
      <c r="I76" s="27">
        <f>F76-C76</f>
        <v>0</v>
      </c>
      <c r="J76" s="27">
        <f>G76-D76</f>
        <v>0</v>
      </c>
      <c r="K76" s="27">
        <f>H76-E76</f>
        <v>0</v>
      </c>
      <c r="L76" s="29">
        <v>231.32279999999923</v>
      </c>
      <c r="M76" s="29"/>
      <c r="N76" s="29">
        <f t="shared" si="25"/>
        <v>0</v>
      </c>
      <c r="O76" s="30">
        <f t="shared" si="23"/>
        <v>0</v>
      </c>
      <c r="P76" s="26">
        <f t="shared" ref="P76:P138" si="28">SUM(N76:O76)</f>
        <v>0</v>
      </c>
      <c r="Q76" s="26"/>
      <c r="R76" s="45">
        <f>L76-P76+M76</f>
        <v>231.32279999999923</v>
      </c>
      <c r="S76" s="30" t="str">
        <f t="shared" si="27"/>
        <v xml:space="preserve">№060 </v>
      </c>
    </row>
    <row r="77" spans="2:20" x14ac:dyDescent="0.25">
      <c r="B77" s="8" t="s">
        <v>89</v>
      </c>
      <c r="I77" s="27"/>
      <c r="J77" s="27"/>
      <c r="K77" s="27"/>
      <c r="L77" s="29">
        <v>-9177.9300000000021</v>
      </c>
      <c r="M77" s="29"/>
      <c r="N77" s="31"/>
      <c r="O77" s="4"/>
      <c r="P77" s="8"/>
      <c r="Q77" s="8"/>
      <c r="R77" s="43">
        <f t="shared" ref="R77:R108" si="29">L77-P77+M77+Q77</f>
        <v>-9177.9300000000021</v>
      </c>
      <c r="S77" s="4" t="str">
        <f t="shared" si="27"/>
        <v xml:space="preserve">№061 </v>
      </c>
    </row>
    <row r="78" spans="2:20" x14ac:dyDescent="0.25">
      <c r="B78" s="26" t="s">
        <v>90</v>
      </c>
      <c r="I78" s="27"/>
      <c r="J78" s="27"/>
      <c r="K78" s="27"/>
      <c r="L78" s="29">
        <v>-2.2999999946478056E-3</v>
      </c>
      <c r="M78" s="29"/>
      <c r="N78" s="29"/>
      <c r="O78" s="30"/>
      <c r="P78" s="26"/>
      <c r="Q78" s="26"/>
      <c r="R78" s="45">
        <f t="shared" si="29"/>
        <v>-2.2999999946478056E-3</v>
      </c>
      <c r="S78" s="30" t="str">
        <f t="shared" si="27"/>
        <v xml:space="preserve">№062 </v>
      </c>
    </row>
    <row r="79" spans="2:20" x14ac:dyDescent="0.25">
      <c r="B79" s="8" t="s">
        <v>91</v>
      </c>
      <c r="I79" s="27"/>
      <c r="J79" s="27"/>
      <c r="K79" s="27"/>
      <c r="L79" s="29">
        <v>4.9999999964711606E-3</v>
      </c>
      <c r="M79" s="29"/>
      <c r="N79" s="31"/>
      <c r="O79" s="4"/>
      <c r="P79" s="8"/>
      <c r="Q79" s="8"/>
      <c r="R79" s="43">
        <f t="shared" si="29"/>
        <v>4.9999999964711606E-3</v>
      </c>
      <c r="S79" s="4" t="str">
        <f t="shared" si="27"/>
        <v>№062а сбыт</v>
      </c>
    </row>
    <row r="80" spans="2:20" x14ac:dyDescent="0.25">
      <c r="B80" s="26" t="s">
        <v>92</v>
      </c>
      <c r="I80" s="27"/>
      <c r="J80" s="27"/>
      <c r="K80" s="27"/>
      <c r="L80" s="29">
        <v>-40.548599999999169</v>
      </c>
      <c r="M80" s="29"/>
      <c r="N80" s="29"/>
      <c r="O80" s="30"/>
      <c r="P80" s="26"/>
      <c r="Q80" s="26"/>
      <c r="R80" s="45">
        <f t="shared" si="29"/>
        <v>-40.548599999999169</v>
      </c>
      <c r="S80" s="30" t="str">
        <f t="shared" si="27"/>
        <v>№063 сбыт</v>
      </c>
      <c r="T80" t="s">
        <v>93</v>
      </c>
    </row>
    <row r="81" spans="2:19" x14ac:dyDescent="0.25">
      <c r="B81" s="8" t="s">
        <v>94</v>
      </c>
      <c r="C81" s="27">
        <v>83.27</v>
      </c>
      <c r="D81" s="27">
        <v>18.54</v>
      </c>
      <c r="E81" s="27">
        <v>101.83</v>
      </c>
      <c r="F81" s="28">
        <v>85.75</v>
      </c>
      <c r="G81" s="28">
        <v>18.54</v>
      </c>
      <c r="H81" s="28">
        <v>104.31</v>
      </c>
      <c r="I81" s="27">
        <f t="shared" ref="I81:K83" si="30">F81-C81</f>
        <v>2.480000000000004</v>
      </c>
      <c r="J81" s="27">
        <f t="shared" si="30"/>
        <v>0</v>
      </c>
      <c r="K81" s="27">
        <f t="shared" si="30"/>
        <v>2.480000000000004</v>
      </c>
      <c r="L81" s="29">
        <v>15628.510199999993</v>
      </c>
      <c r="M81" s="29"/>
      <c r="N81" s="27">
        <f t="shared" ref="N81:O83" si="31">I81*N$6</f>
        <v>17.608000000000029</v>
      </c>
      <c r="O81" s="4">
        <f t="shared" si="31"/>
        <v>0</v>
      </c>
      <c r="P81" s="8">
        <f t="shared" si="28"/>
        <v>17.608000000000029</v>
      </c>
      <c r="Q81" s="8"/>
      <c r="R81" s="43">
        <f t="shared" si="29"/>
        <v>15610.902199999993</v>
      </c>
      <c r="S81" s="4" t="str">
        <f t="shared" si="27"/>
        <v xml:space="preserve">№064\1 </v>
      </c>
    </row>
    <row r="82" spans="2:19" x14ac:dyDescent="0.25">
      <c r="B82" s="26" t="s">
        <v>95</v>
      </c>
      <c r="C82" s="27">
        <v>8794.67</v>
      </c>
      <c r="D82" s="27">
        <v>3241.87</v>
      </c>
      <c r="E82" s="27">
        <v>12036.56</v>
      </c>
      <c r="F82" s="28">
        <v>8909.2199999999993</v>
      </c>
      <c r="G82" s="28">
        <v>3330.17</v>
      </c>
      <c r="H82" s="28">
        <v>12239.41</v>
      </c>
      <c r="I82" s="27">
        <f t="shared" si="30"/>
        <v>114.54999999999927</v>
      </c>
      <c r="J82" s="27">
        <f t="shared" si="30"/>
        <v>88.300000000000182</v>
      </c>
      <c r="K82" s="27">
        <f t="shared" si="30"/>
        <v>202.85000000000036</v>
      </c>
      <c r="L82" s="29">
        <v>-168.8496000000018</v>
      </c>
      <c r="M82" s="29"/>
      <c r="N82" s="29">
        <f t="shared" si="31"/>
        <v>813.30499999999483</v>
      </c>
      <c r="O82" s="30">
        <f t="shared" si="31"/>
        <v>249.00600000000051</v>
      </c>
      <c r="P82" s="26">
        <f t="shared" si="28"/>
        <v>1062.3109999999954</v>
      </c>
      <c r="Q82" s="26"/>
      <c r="R82" s="45">
        <f t="shared" si="29"/>
        <v>-1231.1605999999972</v>
      </c>
      <c r="S82" s="30" t="str">
        <f t="shared" si="27"/>
        <v xml:space="preserve">№064\2 </v>
      </c>
    </row>
    <row r="83" spans="2:19" x14ac:dyDescent="0.25">
      <c r="B83" s="8" t="s">
        <v>96</v>
      </c>
      <c r="C83" s="27">
        <v>40843.24</v>
      </c>
      <c r="D83" s="27">
        <v>15242.84</v>
      </c>
      <c r="E83" s="27">
        <v>56086.080000000002</v>
      </c>
      <c r="F83" s="28">
        <v>40843.24</v>
      </c>
      <c r="G83" s="28">
        <v>15242.84</v>
      </c>
      <c r="H83" s="28">
        <v>56086.080000000002</v>
      </c>
      <c r="I83" s="27">
        <f t="shared" si="30"/>
        <v>0</v>
      </c>
      <c r="J83" s="27">
        <f t="shared" si="30"/>
        <v>0</v>
      </c>
      <c r="K83" s="27">
        <f t="shared" si="30"/>
        <v>0</v>
      </c>
      <c r="L83" s="29">
        <v>44.424200000032215</v>
      </c>
      <c r="M83" s="29"/>
      <c r="N83" s="27">
        <f t="shared" si="31"/>
        <v>0</v>
      </c>
      <c r="O83" s="4">
        <f t="shared" si="31"/>
        <v>0</v>
      </c>
      <c r="P83" s="8">
        <f t="shared" si="28"/>
        <v>0</v>
      </c>
      <c r="Q83" s="8"/>
      <c r="R83" s="43">
        <f t="shared" si="29"/>
        <v>44.424200000032215</v>
      </c>
      <c r="S83" s="4" t="str">
        <f t="shared" si="27"/>
        <v xml:space="preserve">№065 </v>
      </c>
    </row>
    <row r="84" spans="2:19" x14ac:dyDescent="0.25">
      <c r="B84" s="26" t="s">
        <v>97</v>
      </c>
      <c r="I84" s="27"/>
      <c r="J84" s="27"/>
      <c r="K84" s="27"/>
      <c r="L84" s="29">
        <v>-2.2000000008119969E-3</v>
      </c>
      <c r="M84" s="29"/>
      <c r="N84" s="29"/>
      <c r="O84" s="30"/>
      <c r="P84" s="26"/>
      <c r="Q84" s="26"/>
      <c r="R84" s="45">
        <f t="shared" si="29"/>
        <v>-2.2000000008119969E-3</v>
      </c>
      <c r="S84" s="30" t="str">
        <f t="shared" si="27"/>
        <v>№066 сбыт</v>
      </c>
    </row>
    <row r="85" spans="2:19" x14ac:dyDescent="0.25">
      <c r="B85" s="8" t="s">
        <v>98</v>
      </c>
      <c r="I85" s="27"/>
      <c r="J85" s="27"/>
      <c r="K85" s="27"/>
      <c r="L85" s="29">
        <v>1145.1725999999981</v>
      </c>
      <c r="M85" s="29"/>
      <c r="N85" s="31">
        <f t="shared" ref="N85:O89" si="32">I85*N$6</f>
        <v>0</v>
      </c>
      <c r="O85" s="4">
        <f t="shared" si="32"/>
        <v>0</v>
      </c>
      <c r="P85" s="8">
        <f>SUM(N85:O85)</f>
        <v>0</v>
      </c>
      <c r="Q85" s="8"/>
      <c r="R85" s="43">
        <f t="shared" si="29"/>
        <v>1145.1725999999981</v>
      </c>
      <c r="S85" s="4" t="str">
        <f t="shared" si="27"/>
        <v>№067 сбыт</v>
      </c>
    </row>
    <row r="86" spans="2:19" x14ac:dyDescent="0.25">
      <c r="B86" s="26" t="s">
        <v>99</v>
      </c>
      <c r="C86" s="27">
        <v>9000.880000000001</v>
      </c>
      <c r="D86" s="27">
        <v>6676.53</v>
      </c>
      <c r="E86" s="27">
        <v>15677.43</v>
      </c>
      <c r="F86" s="28">
        <v>9000.8799999999992</v>
      </c>
      <c r="G86" s="28">
        <v>6676.53</v>
      </c>
      <c r="H86" s="28">
        <v>15677.43</v>
      </c>
      <c r="I86" s="27">
        <f>F86-C86</f>
        <v>0</v>
      </c>
      <c r="J86" s="27">
        <f>G86-D86</f>
        <v>0</v>
      </c>
      <c r="K86" s="27">
        <f>H86-E86</f>
        <v>0</v>
      </c>
      <c r="L86" s="29">
        <v>179.06689999999253</v>
      </c>
      <c r="M86" s="29"/>
      <c r="N86" s="29">
        <f t="shared" si="32"/>
        <v>0</v>
      </c>
      <c r="O86" s="30">
        <f t="shared" si="32"/>
        <v>0</v>
      </c>
      <c r="P86" s="26">
        <f t="shared" si="28"/>
        <v>0</v>
      </c>
      <c r="Q86" s="26"/>
      <c r="R86" s="45">
        <f t="shared" si="29"/>
        <v>179.06689999999253</v>
      </c>
      <c r="S86" s="30" t="str">
        <f t="shared" si="27"/>
        <v xml:space="preserve">№068 </v>
      </c>
    </row>
    <row r="87" spans="2:19" x14ac:dyDescent="0.25">
      <c r="B87" s="8" t="s">
        <v>100</v>
      </c>
      <c r="C87" s="27"/>
      <c r="D87" s="27"/>
      <c r="E87" s="27"/>
      <c r="F87" s="28"/>
      <c r="G87" s="28"/>
      <c r="H87" s="28"/>
      <c r="I87" s="27"/>
      <c r="J87" s="27"/>
      <c r="K87" s="27"/>
      <c r="L87" s="29">
        <v>-2553.4217589999971</v>
      </c>
      <c r="M87" s="47">
        <v>1904</v>
      </c>
      <c r="N87" s="31">
        <f t="shared" si="32"/>
        <v>0</v>
      </c>
      <c r="O87" s="4">
        <f t="shared" si="32"/>
        <v>0</v>
      </c>
      <c r="P87" s="8">
        <f t="shared" si="28"/>
        <v>0</v>
      </c>
      <c r="Q87" s="8"/>
      <c r="R87" s="43">
        <f t="shared" si="29"/>
        <v>-649.42175899999711</v>
      </c>
      <c r="S87" s="4" t="str">
        <f t="shared" si="27"/>
        <v>№069 сбыт</v>
      </c>
    </row>
    <row r="88" spans="2:19" x14ac:dyDescent="0.25">
      <c r="B88" s="26" t="s">
        <v>101</v>
      </c>
      <c r="C88" s="27">
        <v>6865.79</v>
      </c>
      <c r="D88" s="27">
        <v>3279.55</v>
      </c>
      <c r="E88" s="27">
        <v>10145.34</v>
      </c>
      <c r="F88" s="28">
        <v>7069.92</v>
      </c>
      <c r="G88" s="28">
        <v>3316.63</v>
      </c>
      <c r="H88" s="28">
        <v>10386.56</v>
      </c>
      <c r="I88" s="27">
        <f t="shared" ref="I88:K89" si="33">F88-C88</f>
        <v>204.13000000000011</v>
      </c>
      <c r="J88" s="27">
        <f t="shared" si="33"/>
        <v>37.079999999999927</v>
      </c>
      <c r="K88" s="27">
        <f t="shared" si="33"/>
        <v>241.21999999999935</v>
      </c>
      <c r="L88" s="29">
        <v>623.61899999999912</v>
      </c>
      <c r="M88" s="29"/>
      <c r="N88" s="29">
        <f t="shared" si="32"/>
        <v>1449.3230000000008</v>
      </c>
      <c r="O88" s="30">
        <f t="shared" si="32"/>
        <v>104.56559999999979</v>
      </c>
      <c r="P88" s="26">
        <f t="shared" si="28"/>
        <v>1553.8886000000007</v>
      </c>
      <c r="Q88" s="26"/>
      <c r="R88" s="45">
        <f t="shared" si="29"/>
        <v>-930.26960000000156</v>
      </c>
      <c r="S88" s="30" t="str">
        <f t="shared" si="27"/>
        <v xml:space="preserve">№070 </v>
      </c>
    </row>
    <row r="89" spans="2:19" x14ac:dyDescent="0.25">
      <c r="B89" s="8" t="s">
        <v>102</v>
      </c>
      <c r="C89" s="27">
        <v>1672.75</v>
      </c>
      <c r="D89" s="27">
        <v>794.36</v>
      </c>
      <c r="E89" s="27">
        <v>2467.13</v>
      </c>
      <c r="F89" s="28">
        <v>1698.41</v>
      </c>
      <c r="G89" s="28">
        <v>801.39</v>
      </c>
      <c r="H89" s="28">
        <v>2499.8000000000002</v>
      </c>
      <c r="I89" s="27">
        <f t="shared" si="33"/>
        <v>25.660000000000082</v>
      </c>
      <c r="J89" s="27">
        <f t="shared" si="33"/>
        <v>7.0299999999999727</v>
      </c>
      <c r="K89" s="27">
        <f t="shared" si="33"/>
        <v>32.670000000000073</v>
      </c>
      <c r="L89" s="29">
        <v>6160.5726999999988</v>
      </c>
      <c r="M89" s="29"/>
      <c r="N89" s="31">
        <f t="shared" si="32"/>
        <v>182.18600000000058</v>
      </c>
      <c r="O89" s="4">
        <f t="shared" si="32"/>
        <v>19.824599999999922</v>
      </c>
      <c r="P89" s="8">
        <f t="shared" si="28"/>
        <v>202.01060000000049</v>
      </c>
      <c r="Q89" s="8"/>
      <c r="R89" s="43">
        <f t="shared" si="29"/>
        <v>5958.5620999999983</v>
      </c>
      <c r="S89" s="4" t="str">
        <f t="shared" si="27"/>
        <v xml:space="preserve">№071 </v>
      </c>
    </row>
    <row r="90" spans="2:19" x14ac:dyDescent="0.25">
      <c r="B90" s="26" t="s">
        <v>103</v>
      </c>
      <c r="I90" s="27"/>
      <c r="J90" s="27"/>
      <c r="K90" s="27"/>
      <c r="L90" s="29">
        <v>290.71599999999887</v>
      </c>
      <c r="M90" s="29"/>
      <c r="N90" s="29"/>
      <c r="O90" s="30">
        <f t="shared" ref="O90:O97" si="34">J90*O$6</f>
        <v>0</v>
      </c>
      <c r="P90" s="26">
        <f t="shared" si="28"/>
        <v>0</v>
      </c>
      <c r="Q90" s="26"/>
      <c r="R90" s="45">
        <f t="shared" si="29"/>
        <v>290.71599999999887</v>
      </c>
      <c r="S90" s="30" t="str">
        <f t="shared" si="27"/>
        <v xml:space="preserve">№072 </v>
      </c>
    </row>
    <row r="91" spans="2:19" x14ac:dyDescent="0.25">
      <c r="B91" s="8" t="s">
        <v>104</v>
      </c>
      <c r="C91" s="27">
        <v>6356.02</v>
      </c>
      <c r="D91" s="27">
        <v>2183.23</v>
      </c>
      <c r="E91" s="27">
        <v>8539.25</v>
      </c>
      <c r="F91" s="28">
        <v>6525.22</v>
      </c>
      <c r="G91" s="28">
        <v>2232.62</v>
      </c>
      <c r="H91" s="28">
        <v>8757.84</v>
      </c>
      <c r="I91" s="27">
        <f>F91-C91</f>
        <v>169.19999999999982</v>
      </c>
      <c r="J91" s="27">
        <f>G91-D91</f>
        <v>49.389999999999873</v>
      </c>
      <c r="K91" s="27">
        <f>H91-E91</f>
        <v>218.59000000000015</v>
      </c>
      <c r="L91" s="29">
        <v>3166.2440999999999</v>
      </c>
      <c r="M91" s="29"/>
      <c r="N91" s="27">
        <f t="shared" ref="N91:N97" si="35">I91*N$6</f>
        <v>1201.3199999999986</v>
      </c>
      <c r="O91" s="4">
        <f t="shared" si="34"/>
        <v>139.27979999999963</v>
      </c>
      <c r="P91" s="8">
        <f t="shared" si="28"/>
        <v>1340.5997999999981</v>
      </c>
      <c r="Q91" s="8"/>
      <c r="R91" s="43">
        <f t="shared" si="29"/>
        <v>1825.6443000000017</v>
      </c>
      <c r="S91" s="4" t="str">
        <f t="shared" si="27"/>
        <v xml:space="preserve">№073 </v>
      </c>
    </row>
    <row r="92" spans="2:19" x14ac:dyDescent="0.25">
      <c r="B92" s="26" t="s">
        <v>105</v>
      </c>
      <c r="I92" s="27"/>
      <c r="J92" s="27"/>
      <c r="K92" s="27"/>
      <c r="L92" s="29">
        <v>0.15409999998792046</v>
      </c>
      <c r="M92" s="29"/>
      <c r="N92" s="29">
        <f t="shared" si="35"/>
        <v>0</v>
      </c>
      <c r="O92" s="30">
        <f t="shared" si="34"/>
        <v>0</v>
      </c>
      <c r="P92" s="26">
        <f t="shared" si="28"/>
        <v>0</v>
      </c>
      <c r="Q92" s="26"/>
      <c r="R92" s="45">
        <f t="shared" si="29"/>
        <v>0.15409999998792046</v>
      </c>
      <c r="S92" s="30" t="str">
        <f t="shared" si="27"/>
        <v>№074 сбыт</v>
      </c>
    </row>
    <row r="93" spans="2:19" ht="16.5" thickBot="1" x14ac:dyDescent="0.3">
      <c r="B93" s="8" t="s">
        <v>106</v>
      </c>
      <c r="C93" s="27">
        <v>1830.3</v>
      </c>
      <c r="D93" s="27">
        <v>708.4</v>
      </c>
      <c r="E93" s="27">
        <v>2538.7200000000003</v>
      </c>
      <c r="F93" s="28">
        <v>1935.89</v>
      </c>
      <c r="G93" s="28">
        <v>738.01</v>
      </c>
      <c r="H93" s="28">
        <v>2673.91</v>
      </c>
      <c r="I93" s="27">
        <f t="shared" ref="I93:I104" si="36">F93-C93</f>
        <v>105.59000000000015</v>
      </c>
      <c r="J93" s="27">
        <f t="shared" ref="J93:J104" si="37">G93-D93</f>
        <v>29.610000000000014</v>
      </c>
      <c r="K93" s="27">
        <f t="shared" ref="K93:K104" si="38">H93-E93</f>
        <v>135.1899999999996</v>
      </c>
      <c r="L93" s="29">
        <v>-2192.6984000000011</v>
      </c>
      <c r="M93" s="29"/>
      <c r="N93" s="31">
        <f t="shared" si="35"/>
        <v>749.68900000000099</v>
      </c>
      <c r="O93" s="4">
        <f t="shared" si="34"/>
        <v>83.500200000000035</v>
      </c>
      <c r="P93" s="8">
        <f t="shared" si="28"/>
        <v>833.18920000000105</v>
      </c>
      <c r="Q93" s="8"/>
      <c r="R93" s="43">
        <f t="shared" si="29"/>
        <v>-3025.8876000000023</v>
      </c>
      <c r="S93" s="4" t="str">
        <f t="shared" si="27"/>
        <v xml:space="preserve">№075 </v>
      </c>
    </row>
    <row r="94" spans="2:19" ht="16.5" thickBot="1" x14ac:dyDescent="0.3">
      <c r="B94" s="26" t="s">
        <v>107</v>
      </c>
      <c r="C94" s="27">
        <v>45946.201999999997</v>
      </c>
      <c r="D94" s="27">
        <v>38674.195</v>
      </c>
      <c r="E94" s="34">
        <v>84620.396999999997</v>
      </c>
      <c r="F94" s="102">
        <v>45946.201999999997</v>
      </c>
      <c r="G94" s="102">
        <v>38674.195</v>
      </c>
      <c r="H94" s="103">
        <v>84620.396999999997</v>
      </c>
      <c r="I94" s="27">
        <f t="shared" si="36"/>
        <v>0</v>
      </c>
      <c r="J94" s="27">
        <f t="shared" si="37"/>
        <v>0</v>
      </c>
      <c r="K94" s="27">
        <f t="shared" si="38"/>
        <v>0</v>
      </c>
      <c r="L94" s="29">
        <v>1200.4557599999816</v>
      </c>
      <c r="M94" s="29">
        <v>1720</v>
      </c>
      <c r="N94" s="29">
        <f t="shared" si="35"/>
        <v>0</v>
      </c>
      <c r="O94" s="30">
        <f t="shared" si="34"/>
        <v>0</v>
      </c>
      <c r="P94" s="26">
        <f t="shared" si="28"/>
        <v>0</v>
      </c>
      <c r="Q94" s="26"/>
      <c r="R94" s="45">
        <f t="shared" si="29"/>
        <v>2920.4557599999816</v>
      </c>
      <c r="S94" s="30" t="str">
        <f t="shared" si="27"/>
        <v>№076</v>
      </c>
    </row>
    <row r="95" spans="2:19" x14ac:dyDescent="0.25">
      <c r="B95" s="8" t="s">
        <v>108</v>
      </c>
      <c r="C95" s="27">
        <v>3850</v>
      </c>
      <c r="D95" s="27">
        <v>790.6</v>
      </c>
      <c r="E95" s="27">
        <v>4640.6099999999997</v>
      </c>
      <c r="F95" s="28">
        <v>3850</v>
      </c>
      <c r="G95" s="28">
        <v>790.6</v>
      </c>
      <c r="H95" s="28">
        <v>4640.6099999999997</v>
      </c>
      <c r="I95" s="27">
        <f t="shared" si="36"/>
        <v>0</v>
      </c>
      <c r="J95" s="27">
        <f t="shared" si="37"/>
        <v>0</v>
      </c>
      <c r="K95" s="27">
        <f t="shared" si="38"/>
        <v>0</v>
      </c>
      <c r="L95" s="29">
        <v>-2.0600000001650187E-2</v>
      </c>
      <c r="M95" s="29"/>
      <c r="N95" s="31">
        <f t="shared" si="35"/>
        <v>0</v>
      </c>
      <c r="O95" s="4">
        <f t="shared" si="34"/>
        <v>0</v>
      </c>
      <c r="P95" s="8">
        <f t="shared" si="28"/>
        <v>0</v>
      </c>
      <c r="Q95" s="8"/>
      <c r="R95" s="43">
        <f t="shared" si="29"/>
        <v>-2.0600000001650187E-2</v>
      </c>
      <c r="S95" s="4" t="str">
        <f t="shared" si="27"/>
        <v xml:space="preserve">№077 </v>
      </c>
    </row>
    <row r="96" spans="2:19" x14ac:dyDescent="0.25">
      <c r="B96" s="26" t="s">
        <v>109</v>
      </c>
      <c r="C96" s="27">
        <v>7842.21</v>
      </c>
      <c r="D96" s="27">
        <v>17138.22</v>
      </c>
      <c r="E96" s="27">
        <v>24980.52</v>
      </c>
      <c r="F96" s="28">
        <v>7846.95</v>
      </c>
      <c r="G96" s="28">
        <v>17140.689999999999</v>
      </c>
      <c r="H96" s="28">
        <v>24987.73</v>
      </c>
      <c r="I96" s="27">
        <f t="shared" si="36"/>
        <v>4.7399999999997817</v>
      </c>
      <c r="J96" s="27">
        <f t="shared" si="37"/>
        <v>2.4699999999975262</v>
      </c>
      <c r="K96" s="27">
        <f t="shared" si="38"/>
        <v>7.2099999999991269</v>
      </c>
      <c r="L96" s="29">
        <v>459.05189999999908</v>
      </c>
      <c r="M96" s="29"/>
      <c r="N96" s="29">
        <f t="shared" si="35"/>
        <v>33.653999999998447</v>
      </c>
      <c r="O96" s="30">
        <f t="shared" si="34"/>
        <v>6.9653999999930232</v>
      </c>
      <c r="P96" s="26">
        <f t="shared" si="28"/>
        <v>40.619399999991472</v>
      </c>
      <c r="Q96" s="26"/>
      <c r="R96" s="45">
        <f t="shared" si="29"/>
        <v>418.43250000000762</v>
      </c>
      <c r="S96" s="30" t="str">
        <f t="shared" si="27"/>
        <v xml:space="preserve">№078 </v>
      </c>
    </row>
    <row r="97" spans="2:19" x14ac:dyDescent="0.25">
      <c r="B97" s="8" t="s">
        <v>110</v>
      </c>
      <c r="C97" s="27">
        <v>3744.26</v>
      </c>
      <c r="D97" s="27">
        <v>708.24</v>
      </c>
      <c r="E97" s="27">
        <v>4452.54</v>
      </c>
      <c r="F97" s="28">
        <v>4012.1</v>
      </c>
      <c r="G97" s="28">
        <v>750.02</v>
      </c>
      <c r="H97" s="28">
        <v>4762.16</v>
      </c>
      <c r="I97" s="27">
        <f t="shared" si="36"/>
        <v>267.83999999999969</v>
      </c>
      <c r="J97" s="27">
        <f t="shared" si="37"/>
        <v>41.779999999999973</v>
      </c>
      <c r="K97" s="27">
        <f t="shared" si="38"/>
        <v>309.61999999999989</v>
      </c>
      <c r="L97" s="29">
        <v>-2702.5589999999993</v>
      </c>
      <c r="M97" s="29"/>
      <c r="N97" s="31">
        <f t="shared" si="35"/>
        <v>1901.6639999999977</v>
      </c>
      <c r="O97" s="4">
        <f t="shared" si="34"/>
        <v>117.81959999999992</v>
      </c>
      <c r="P97" s="8">
        <f t="shared" si="28"/>
        <v>2019.4835999999978</v>
      </c>
      <c r="Q97" s="8"/>
      <c r="R97" s="43">
        <f t="shared" si="29"/>
        <v>-4722.042599999997</v>
      </c>
      <c r="S97" s="4" t="str">
        <f t="shared" si="27"/>
        <v xml:space="preserve">№079 </v>
      </c>
    </row>
    <row r="98" spans="2:19" x14ac:dyDescent="0.25">
      <c r="B98" s="26" t="s">
        <v>111</v>
      </c>
      <c r="C98" s="27">
        <v>6846.08</v>
      </c>
      <c r="D98" s="27">
        <v>3491.67</v>
      </c>
      <c r="E98" s="27">
        <v>10337.790000000001</v>
      </c>
      <c r="F98" s="28">
        <v>6846.08</v>
      </c>
      <c r="G98" s="28">
        <v>3491.67</v>
      </c>
      <c r="H98" s="28">
        <v>10337.790000000001</v>
      </c>
      <c r="I98" s="27">
        <f t="shared" si="36"/>
        <v>0</v>
      </c>
      <c r="J98" s="27">
        <f t="shared" si="37"/>
        <v>0</v>
      </c>
      <c r="K98" s="27">
        <f t="shared" si="38"/>
        <v>0</v>
      </c>
      <c r="L98" s="29">
        <v>-2060.5121999999956</v>
      </c>
      <c r="M98" s="29"/>
      <c r="N98" s="29"/>
      <c r="O98" s="30"/>
      <c r="P98" s="26"/>
      <c r="Q98" s="26"/>
      <c r="R98" s="45">
        <f t="shared" si="29"/>
        <v>-2060.5121999999956</v>
      </c>
      <c r="S98" s="30" t="str">
        <f t="shared" si="27"/>
        <v xml:space="preserve">№080 </v>
      </c>
    </row>
    <row r="99" spans="2:19" x14ac:dyDescent="0.25">
      <c r="B99" s="8" t="s">
        <v>112</v>
      </c>
      <c r="C99" s="27">
        <v>2486.33</v>
      </c>
      <c r="D99" s="27">
        <v>1476.42</v>
      </c>
      <c r="E99" s="27">
        <v>3962.76</v>
      </c>
      <c r="F99" s="28">
        <v>2556.1799999999998</v>
      </c>
      <c r="G99" s="28">
        <v>1506.12</v>
      </c>
      <c r="H99" s="28">
        <v>4062.3</v>
      </c>
      <c r="I99" s="27">
        <f t="shared" si="36"/>
        <v>69.849999999999909</v>
      </c>
      <c r="J99" s="27">
        <f t="shared" si="37"/>
        <v>29.699999999999818</v>
      </c>
      <c r="K99" s="27">
        <f t="shared" si="38"/>
        <v>99.539999999999964</v>
      </c>
      <c r="L99" s="29">
        <v>-3580.5977000000003</v>
      </c>
      <c r="M99" s="29"/>
      <c r="N99" s="27">
        <f t="shared" ref="N99:O104" si="39">I99*N$6</f>
        <v>495.93499999999932</v>
      </c>
      <c r="O99" s="4">
        <f t="shared" si="39"/>
        <v>83.753999999999479</v>
      </c>
      <c r="P99" s="8">
        <f t="shared" si="28"/>
        <v>579.68899999999883</v>
      </c>
      <c r="Q99" s="8"/>
      <c r="R99" s="43">
        <f t="shared" si="29"/>
        <v>-4160.2866999999987</v>
      </c>
      <c r="S99" s="4" t="str">
        <f t="shared" si="27"/>
        <v xml:space="preserve">№081 </v>
      </c>
    </row>
    <row r="100" spans="2:19" x14ac:dyDescent="0.25">
      <c r="B100" s="26" t="s">
        <v>113</v>
      </c>
      <c r="C100" s="27">
        <v>385.49</v>
      </c>
      <c r="D100" s="27">
        <v>181.57</v>
      </c>
      <c r="E100" s="27">
        <v>567.07000000000005</v>
      </c>
      <c r="F100" s="28">
        <v>385.49</v>
      </c>
      <c r="G100" s="28">
        <v>181.57</v>
      </c>
      <c r="H100" s="28">
        <v>567.07000000000005</v>
      </c>
      <c r="I100" s="27">
        <f t="shared" si="36"/>
        <v>0</v>
      </c>
      <c r="J100" s="27">
        <f t="shared" si="37"/>
        <v>0</v>
      </c>
      <c r="K100" s="27">
        <f t="shared" si="38"/>
        <v>0</v>
      </c>
      <c r="L100" s="29">
        <v>-0.27189999999777342</v>
      </c>
      <c r="M100" s="29"/>
      <c r="N100" s="29">
        <f t="shared" si="39"/>
        <v>0</v>
      </c>
      <c r="O100" s="30">
        <f t="shared" si="39"/>
        <v>0</v>
      </c>
      <c r="P100" s="26">
        <f t="shared" si="28"/>
        <v>0</v>
      </c>
      <c r="Q100" s="26"/>
      <c r="R100" s="45">
        <f t="shared" si="29"/>
        <v>-0.27189999999777342</v>
      </c>
      <c r="S100" s="30" t="str">
        <f t="shared" si="27"/>
        <v xml:space="preserve">№082/1 </v>
      </c>
    </row>
    <row r="101" spans="2:19" x14ac:dyDescent="0.25">
      <c r="B101" s="8" t="s">
        <v>114</v>
      </c>
      <c r="C101" s="27">
        <v>18416.810000000001</v>
      </c>
      <c r="D101" s="27">
        <v>6594.32</v>
      </c>
      <c r="E101" s="27">
        <v>25011.13</v>
      </c>
      <c r="F101" s="28">
        <v>18849.64</v>
      </c>
      <c r="G101" s="28">
        <v>6714.98</v>
      </c>
      <c r="H101" s="28">
        <v>25564.63</v>
      </c>
      <c r="I101" s="27">
        <f t="shared" si="36"/>
        <v>432.82999999999811</v>
      </c>
      <c r="J101" s="27">
        <f t="shared" si="37"/>
        <v>120.65999999999985</v>
      </c>
      <c r="K101" s="27">
        <f t="shared" si="38"/>
        <v>553.5</v>
      </c>
      <c r="L101" s="29">
        <v>108.74060000000554</v>
      </c>
      <c r="M101" s="29"/>
      <c r="N101" s="31">
        <f t="shared" si="39"/>
        <v>3073.0929999999862</v>
      </c>
      <c r="O101" s="4">
        <f t="shared" si="39"/>
        <v>340.26119999999958</v>
      </c>
      <c r="P101" s="8">
        <f>SUM(N101:O101)</f>
        <v>3413.3541999999857</v>
      </c>
      <c r="Q101" s="8"/>
      <c r="R101" s="43">
        <f t="shared" si="29"/>
        <v>-3304.6135999999801</v>
      </c>
      <c r="S101" s="4" t="str">
        <f t="shared" si="27"/>
        <v>№082/2</v>
      </c>
    </row>
    <row r="102" spans="2:19" x14ac:dyDescent="0.25">
      <c r="B102" s="26" t="s">
        <v>115</v>
      </c>
      <c r="C102" s="27">
        <v>1342.58</v>
      </c>
      <c r="D102" s="27">
        <v>695.43000000000006</v>
      </c>
      <c r="E102" s="27">
        <v>2038.03</v>
      </c>
      <c r="F102" s="28">
        <v>1366.02</v>
      </c>
      <c r="G102" s="28">
        <v>704.41</v>
      </c>
      <c r="H102" s="28">
        <v>2070.44</v>
      </c>
      <c r="I102" s="27">
        <f t="shared" si="36"/>
        <v>23.440000000000055</v>
      </c>
      <c r="J102" s="27">
        <f t="shared" si="37"/>
        <v>8.9799999999999045</v>
      </c>
      <c r="K102" s="27">
        <f t="shared" si="38"/>
        <v>32.410000000000082</v>
      </c>
      <c r="L102" s="29">
        <v>-521.29400000000044</v>
      </c>
      <c r="M102" s="29"/>
      <c r="N102" s="29">
        <f t="shared" si="39"/>
        <v>166.42400000000038</v>
      </c>
      <c r="O102" s="30">
        <f t="shared" si="39"/>
        <v>25.323599999999729</v>
      </c>
      <c r="P102" s="26">
        <f t="shared" si="28"/>
        <v>191.74760000000009</v>
      </c>
      <c r="Q102" s="26"/>
      <c r="R102" s="45">
        <f t="shared" si="29"/>
        <v>-713.04160000000047</v>
      </c>
      <c r="S102" s="30" t="str">
        <f t="shared" si="27"/>
        <v xml:space="preserve">№083 </v>
      </c>
    </row>
    <row r="103" spans="2:19" x14ac:dyDescent="0.25">
      <c r="B103" s="8" t="s">
        <v>116</v>
      </c>
      <c r="C103" s="27">
        <v>2017.71</v>
      </c>
      <c r="D103" s="27">
        <v>1312.71</v>
      </c>
      <c r="E103" s="27">
        <v>3330.44</v>
      </c>
      <c r="F103" s="28">
        <v>2017.77</v>
      </c>
      <c r="G103" s="28">
        <v>1312.74</v>
      </c>
      <c r="H103" s="28">
        <v>3330.53</v>
      </c>
      <c r="I103" s="27">
        <f t="shared" si="36"/>
        <v>5.999999999994543E-2</v>
      </c>
      <c r="J103" s="27">
        <f t="shared" si="37"/>
        <v>2.9999999999972715E-2</v>
      </c>
      <c r="K103" s="27">
        <f t="shared" si="38"/>
        <v>9.0000000000145519E-2</v>
      </c>
      <c r="L103" s="29">
        <v>60.999099999999466</v>
      </c>
      <c r="M103" s="29"/>
      <c r="N103" s="31">
        <f t="shared" si="39"/>
        <v>0.42599999999961252</v>
      </c>
      <c r="O103" s="4">
        <f t="shared" si="39"/>
        <v>8.4599999999923056E-2</v>
      </c>
      <c r="P103" s="8">
        <f t="shared" si="28"/>
        <v>0.51059999999953554</v>
      </c>
      <c r="Q103" s="8"/>
      <c r="R103" s="43">
        <f t="shared" si="29"/>
        <v>60.488499999999931</v>
      </c>
      <c r="S103" s="4" t="str">
        <f t="shared" si="27"/>
        <v>№084</v>
      </c>
    </row>
    <row r="104" spans="2:19" x14ac:dyDescent="0.25">
      <c r="B104" s="26" t="s">
        <v>117</v>
      </c>
      <c r="C104" s="27">
        <v>5331.85</v>
      </c>
      <c r="D104" s="27">
        <v>1962.08</v>
      </c>
      <c r="E104" s="27">
        <v>7293.95</v>
      </c>
      <c r="F104" s="28">
        <v>5331.85</v>
      </c>
      <c r="G104" s="28">
        <v>1962.08</v>
      </c>
      <c r="H104" s="28">
        <v>7293.95</v>
      </c>
      <c r="I104" s="27">
        <f t="shared" si="36"/>
        <v>0</v>
      </c>
      <c r="J104" s="27">
        <f t="shared" si="37"/>
        <v>0</v>
      </c>
      <c r="K104" s="27">
        <f t="shared" si="38"/>
        <v>0</v>
      </c>
      <c r="L104" s="29">
        <v>969.87939999999708</v>
      </c>
      <c r="M104" s="29"/>
      <c r="N104" s="29">
        <f t="shared" si="39"/>
        <v>0</v>
      </c>
      <c r="O104" s="30">
        <f t="shared" si="39"/>
        <v>0</v>
      </c>
      <c r="P104" s="26">
        <f t="shared" si="28"/>
        <v>0</v>
      </c>
      <c r="Q104" s="26"/>
      <c r="R104" s="45">
        <f t="shared" si="29"/>
        <v>969.87939999999708</v>
      </c>
      <c r="S104" s="30" t="str">
        <f t="shared" si="27"/>
        <v xml:space="preserve">№085 </v>
      </c>
    </row>
    <row r="105" spans="2:19" x14ac:dyDescent="0.25">
      <c r="B105" s="8" t="s">
        <v>118</v>
      </c>
      <c r="I105" s="27"/>
      <c r="J105" s="27"/>
      <c r="K105" s="27"/>
      <c r="L105" s="29">
        <v>0.45679999999993015</v>
      </c>
      <c r="M105" s="29"/>
      <c r="N105" s="31"/>
      <c r="O105" s="4"/>
      <c r="P105" s="8"/>
      <c r="Q105" s="8"/>
      <c r="R105" s="43">
        <f t="shared" si="29"/>
        <v>0.45679999999993015</v>
      </c>
      <c r="S105" s="4" t="str">
        <f t="shared" si="27"/>
        <v xml:space="preserve">№086 </v>
      </c>
    </row>
    <row r="106" spans="2:19" ht="16.5" thickBot="1" x14ac:dyDescent="0.3">
      <c r="B106" s="26" t="s">
        <v>119</v>
      </c>
      <c r="C106" s="27"/>
      <c r="D106" s="27"/>
      <c r="E106" s="27"/>
      <c r="F106" s="101">
        <v>44843.93</v>
      </c>
      <c r="G106" s="101">
        <v>25971.48</v>
      </c>
      <c r="H106" s="101">
        <v>70815.42</v>
      </c>
      <c r="I106" s="27"/>
      <c r="J106" s="27"/>
      <c r="K106" s="27"/>
      <c r="L106" s="29">
        <v>-162.31059999999707</v>
      </c>
      <c r="M106" s="29"/>
      <c r="N106" s="29"/>
      <c r="O106" s="30"/>
      <c r="P106" s="26"/>
      <c r="Q106" s="26"/>
      <c r="R106" s="45">
        <f t="shared" si="29"/>
        <v>-162.31059999999707</v>
      </c>
      <c r="S106" s="30" t="str">
        <f t="shared" si="27"/>
        <v>№087 сбыт</v>
      </c>
    </row>
    <row r="107" spans="2:19" ht="16.5" thickBot="1" x14ac:dyDescent="0.3">
      <c r="B107" s="8" t="s">
        <v>120</v>
      </c>
      <c r="C107" s="27">
        <v>405.49</v>
      </c>
      <c r="D107" s="27">
        <v>2988.2200000000003</v>
      </c>
      <c r="E107" s="27">
        <v>3393.79</v>
      </c>
      <c r="F107" s="28">
        <v>567.13</v>
      </c>
      <c r="G107" s="28">
        <v>3069.38</v>
      </c>
      <c r="H107" s="35">
        <v>3636.59</v>
      </c>
      <c r="I107" s="27">
        <f t="shared" ref="I107:I120" si="40">F107-C107</f>
        <v>161.63999999999999</v>
      </c>
      <c r="J107" s="27">
        <f t="shared" ref="J107:J120" si="41">G107-D107</f>
        <v>81.159999999999854</v>
      </c>
      <c r="K107" s="27">
        <f t="shared" ref="K107:K120" si="42">H107-E107</f>
        <v>242.80000000000018</v>
      </c>
      <c r="L107" s="29">
        <v>-407.06690000000054</v>
      </c>
      <c r="M107" s="29"/>
      <c r="N107" s="27">
        <f t="shared" ref="N107:N120" si="43">I107*N$6</f>
        <v>1147.6439999999998</v>
      </c>
      <c r="O107" s="4">
        <f t="shared" ref="O107:O120" si="44">J107*O$6</f>
        <v>228.87119999999959</v>
      </c>
      <c r="P107" s="8">
        <f t="shared" si="28"/>
        <v>1376.5151999999994</v>
      </c>
      <c r="Q107" s="8"/>
      <c r="R107" s="43">
        <f t="shared" si="29"/>
        <v>-1783.5820999999999</v>
      </c>
      <c r="S107" s="4" t="str">
        <f t="shared" si="27"/>
        <v xml:space="preserve">№088 </v>
      </c>
    </row>
    <row r="108" spans="2:19" ht="16.5" thickBot="1" x14ac:dyDescent="0.3">
      <c r="B108" s="26" t="s">
        <v>121</v>
      </c>
      <c r="C108" s="27">
        <v>8956.25</v>
      </c>
      <c r="D108" s="27">
        <v>3009.21</v>
      </c>
      <c r="E108" s="27">
        <v>11965.47</v>
      </c>
      <c r="F108" s="101">
        <v>8956.25</v>
      </c>
      <c r="G108" s="101">
        <v>3009.21</v>
      </c>
      <c r="H108" s="101">
        <v>11965.47</v>
      </c>
      <c r="I108" s="27">
        <f t="shared" si="40"/>
        <v>0</v>
      </c>
      <c r="J108" s="27">
        <f t="shared" si="41"/>
        <v>0</v>
      </c>
      <c r="K108" s="27">
        <f t="shared" si="42"/>
        <v>0</v>
      </c>
      <c r="L108" s="29">
        <v>315.11440000000221</v>
      </c>
      <c r="M108" s="29"/>
      <c r="N108" s="29">
        <f t="shared" si="43"/>
        <v>0</v>
      </c>
      <c r="O108" s="30">
        <f t="shared" si="44"/>
        <v>0</v>
      </c>
      <c r="P108" s="26">
        <f t="shared" si="28"/>
        <v>0</v>
      </c>
      <c r="Q108" s="26"/>
      <c r="R108" s="45">
        <f t="shared" si="29"/>
        <v>315.11440000000221</v>
      </c>
      <c r="S108" s="30" t="str">
        <f t="shared" si="27"/>
        <v xml:space="preserve">№089 </v>
      </c>
    </row>
    <row r="109" spans="2:19" ht="16.5" thickBot="1" x14ac:dyDescent="0.3">
      <c r="B109" s="8" t="s">
        <v>122</v>
      </c>
      <c r="C109" s="27">
        <v>5134.91</v>
      </c>
      <c r="D109" s="27">
        <v>2513.5300000000002</v>
      </c>
      <c r="E109" s="27">
        <v>7648.55</v>
      </c>
      <c r="F109" s="28">
        <v>5342.48</v>
      </c>
      <c r="G109" s="28">
        <v>2575.64</v>
      </c>
      <c r="H109" s="35">
        <v>7918.23</v>
      </c>
      <c r="I109" s="27">
        <f t="shared" si="40"/>
        <v>207.56999999999971</v>
      </c>
      <c r="J109" s="27">
        <f t="shared" si="41"/>
        <v>62.109999999999673</v>
      </c>
      <c r="K109" s="27">
        <f t="shared" si="42"/>
        <v>269.67999999999938</v>
      </c>
      <c r="L109" s="29">
        <v>2872.3738000000021</v>
      </c>
      <c r="M109" s="29"/>
      <c r="N109" s="31">
        <f t="shared" si="43"/>
        <v>1473.7469999999978</v>
      </c>
      <c r="O109" s="4">
        <f t="shared" si="44"/>
        <v>175.15019999999907</v>
      </c>
      <c r="P109" s="8">
        <f t="shared" si="28"/>
        <v>1648.8971999999969</v>
      </c>
      <c r="Q109" s="8"/>
      <c r="R109" s="43">
        <f t="shared" ref="R109:R140" si="45">L109-P109+M109+Q109</f>
        <v>1223.4766000000052</v>
      </c>
      <c r="S109" s="4" t="str">
        <f t="shared" si="27"/>
        <v xml:space="preserve">№090 </v>
      </c>
    </row>
    <row r="110" spans="2:19" ht="16.5" thickBot="1" x14ac:dyDescent="0.3">
      <c r="B110" s="26" t="s">
        <v>123</v>
      </c>
      <c r="C110" s="27">
        <v>27448.45</v>
      </c>
      <c r="D110" s="27">
        <v>11495.2</v>
      </c>
      <c r="E110" s="27">
        <v>38943.660000000003</v>
      </c>
      <c r="F110" s="28">
        <v>27754.26</v>
      </c>
      <c r="G110" s="28">
        <v>11603.04</v>
      </c>
      <c r="H110" s="35">
        <v>39357.31</v>
      </c>
      <c r="I110" s="27">
        <f t="shared" si="40"/>
        <v>305.80999999999767</v>
      </c>
      <c r="J110" s="27">
        <f t="shared" si="41"/>
        <v>107.84000000000015</v>
      </c>
      <c r="K110" s="27">
        <f t="shared" si="42"/>
        <v>413.64999999999418</v>
      </c>
      <c r="L110" s="29">
        <v>1144.6835999999957</v>
      </c>
      <c r="M110" s="47">
        <v>798.17</v>
      </c>
      <c r="N110" s="29">
        <f t="shared" si="43"/>
        <v>2171.2509999999834</v>
      </c>
      <c r="O110" s="30">
        <f t="shared" si="44"/>
        <v>304.10880000000037</v>
      </c>
      <c r="P110" s="26">
        <f t="shared" si="28"/>
        <v>2475.3597999999838</v>
      </c>
      <c r="Q110" s="26"/>
      <c r="R110" s="45">
        <f t="shared" si="45"/>
        <v>-532.5061999999881</v>
      </c>
      <c r="S110" s="30" t="str">
        <f t="shared" si="27"/>
        <v xml:space="preserve">№091 </v>
      </c>
    </row>
    <row r="111" spans="2:19" x14ac:dyDescent="0.25">
      <c r="B111" s="8" t="s">
        <v>124</v>
      </c>
      <c r="C111" s="27">
        <v>19521.010000000002</v>
      </c>
      <c r="D111" s="27">
        <v>8316.91</v>
      </c>
      <c r="E111" s="27">
        <v>27837.940000000002</v>
      </c>
      <c r="F111" s="28">
        <v>21989.69</v>
      </c>
      <c r="G111" s="28">
        <v>9346.92</v>
      </c>
      <c r="H111" s="28">
        <v>31336.62</v>
      </c>
      <c r="I111" s="27">
        <f t="shared" si="40"/>
        <v>2468.6799999999967</v>
      </c>
      <c r="J111" s="27">
        <f t="shared" si="41"/>
        <v>1030.0100000000002</v>
      </c>
      <c r="K111" s="27">
        <f t="shared" si="42"/>
        <v>3498.6799999999967</v>
      </c>
      <c r="L111" s="29">
        <v>3716.1922999999915</v>
      </c>
      <c r="M111" s="47">
        <v>16716.060000000001</v>
      </c>
      <c r="N111" s="29">
        <f t="shared" si="43"/>
        <v>17527.627999999975</v>
      </c>
      <c r="O111" s="30">
        <f t="shared" si="44"/>
        <v>2904.6282000000006</v>
      </c>
      <c r="P111" s="26">
        <f>SUM(N111:O111)</f>
        <v>20432.256199999974</v>
      </c>
      <c r="Q111" s="8"/>
      <c r="R111" s="43">
        <f t="shared" si="45"/>
        <v>-3.8999999815132469E-3</v>
      </c>
      <c r="S111" s="4" t="str">
        <f t="shared" si="27"/>
        <v xml:space="preserve">№092 </v>
      </c>
    </row>
    <row r="112" spans="2:19" x14ac:dyDescent="0.25">
      <c r="B112" s="26" t="s">
        <v>125</v>
      </c>
      <c r="C112" s="27">
        <v>19072.490000000002</v>
      </c>
      <c r="D112" s="27">
        <v>11129.36</v>
      </c>
      <c r="E112" s="27">
        <v>30202.400000000001</v>
      </c>
      <c r="F112" s="28">
        <v>19072.490000000002</v>
      </c>
      <c r="G112" s="28">
        <v>11129.36</v>
      </c>
      <c r="H112" s="28">
        <v>30202.400000000001</v>
      </c>
      <c r="I112" s="27">
        <f t="shared" si="40"/>
        <v>0</v>
      </c>
      <c r="J112" s="27">
        <f t="shared" si="41"/>
        <v>0</v>
      </c>
      <c r="K112" s="27">
        <f t="shared" si="42"/>
        <v>0</v>
      </c>
      <c r="L112" s="29">
        <v>-8.7400000004531631E-2</v>
      </c>
      <c r="M112" s="47">
        <v>0.09</v>
      </c>
      <c r="N112" s="29">
        <f t="shared" si="43"/>
        <v>0</v>
      </c>
      <c r="O112" s="30">
        <f t="shared" si="44"/>
        <v>0</v>
      </c>
      <c r="P112" s="26">
        <f>SUM(N112:O112)</f>
        <v>0</v>
      </c>
      <c r="Q112" s="26"/>
      <c r="R112" s="45">
        <f t="shared" si="45"/>
        <v>2.5999999954683661E-3</v>
      </c>
      <c r="S112" s="30" t="str">
        <f t="shared" si="27"/>
        <v xml:space="preserve">№093 </v>
      </c>
    </row>
    <row r="113" spans="1:20" x14ac:dyDescent="0.25">
      <c r="B113" s="8" t="s">
        <v>126</v>
      </c>
      <c r="C113" s="27">
        <v>1808.8700000000001</v>
      </c>
      <c r="D113" s="27">
        <v>231.22</v>
      </c>
      <c r="E113" s="27">
        <v>2040.1000000000001</v>
      </c>
      <c r="F113" s="28">
        <v>1888.51</v>
      </c>
      <c r="G113" s="28">
        <v>239.3</v>
      </c>
      <c r="H113" s="28">
        <v>2127.8200000000002</v>
      </c>
      <c r="I113" s="27">
        <f t="shared" si="40"/>
        <v>79.639999999999873</v>
      </c>
      <c r="J113" s="27">
        <f t="shared" si="41"/>
        <v>8.0800000000000125</v>
      </c>
      <c r="K113" s="27">
        <f t="shared" si="42"/>
        <v>87.720000000000027</v>
      </c>
      <c r="L113" s="29">
        <v>30.592699999999937</v>
      </c>
      <c r="M113" s="29"/>
      <c r="N113" s="31">
        <f t="shared" si="43"/>
        <v>565.44399999999905</v>
      </c>
      <c r="O113" s="4">
        <f t="shared" si="44"/>
        <v>22.785600000000034</v>
      </c>
      <c r="P113" s="8">
        <f t="shared" si="28"/>
        <v>588.2295999999991</v>
      </c>
      <c r="Q113" s="8"/>
      <c r="R113" s="43">
        <f t="shared" si="45"/>
        <v>-557.63689999999917</v>
      </c>
      <c r="S113" s="4" t="str">
        <f t="shared" si="27"/>
        <v xml:space="preserve">№094 </v>
      </c>
    </row>
    <row r="114" spans="1:20" x14ac:dyDescent="0.25">
      <c r="B114" s="26" t="s">
        <v>127</v>
      </c>
      <c r="C114" s="27">
        <v>4108.1499999999996</v>
      </c>
      <c r="D114" s="27">
        <v>2027.03</v>
      </c>
      <c r="E114" s="27">
        <v>6135.35</v>
      </c>
      <c r="F114" s="28">
        <v>4173.75</v>
      </c>
      <c r="G114" s="28">
        <v>2056.9</v>
      </c>
      <c r="H114" s="28">
        <v>6230.82</v>
      </c>
      <c r="I114" s="27">
        <f t="shared" si="40"/>
        <v>65.600000000000364</v>
      </c>
      <c r="J114" s="27">
        <f t="shared" si="41"/>
        <v>29.870000000000118</v>
      </c>
      <c r="K114" s="27">
        <f t="shared" si="42"/>
        <v>95.469999999999345</v>
      </c>
      <c r="L114" s="29">
        <v>-4168.4717999999984</v>
      </c>
      <c r="M114" s="29"/>
      <c r="N114" s="26">
        <f t="shared" si="43"/>
        <v>465.76000000000255</v>
      </c>
      <c r="O114" s="30">
        <f t="shared" si="44"/>
        <v>84.23340000000033</v>
      </c>
      <c r="P114" s="26">
        <f t="shared" si="28"/>
        <v>549.99340000000291</v>
      </c>
      <c r="Q114" s="26"/>
      <c r="R114" s="45">
        <f t="shared" si="45"/>
        <v>-4718.4652000000015</v>
      </c>
      <c r="S114" s="30" t="str">
        <f t="shared" si="27"/>
        <v xml:space="preserve">№095 </v>
      </c>
    </row>
    <row r="115" spans="1:20" x14ac:dyDescent="0.25">
      <c r="B115" s="8" t="s">
        <v>128</v>
      </c>
      <c r="C115" s="27">
        <v>3927.35</v>
      </c>
      <c r="D115" s="27">
        <v>517.04</v>
      </c>
      <c r="E115" s="27">
        <v>4444.4000000000005</v>
      </c>
      <c r="F115" s="28">
        <v>4103.09</v>
      </c>
      <c r="G115" s="28">
        <v>543.37</v>
      </c>
      <c r="H115" s="28">
        <v>4646.47</v>
      </c>
      <c r="I115" s="27">
        <f t="shared" si="40"/>
        <v>175.74000000000024</v>
      </c>
      <c r="J115" s="27">
        <f t="shared" si="41"/>
        <v>26.330000000000041</v>
      </c>
      <c r="K115" s="27">
        <f t="shared" si="42"/>
        <v>202.06999999999971</v>
      </c>
      <c r="L115" s="29">
        <v>414.00709999999953</v>
      </c>
      <c r="M115" s="29">
        <v>981.79</v>
      </c>
      <c r="N115" s="27">
        <f t="shared" si="43"/>
        <v>1247.7540000000017</v>
      </c>
      <c r="O115" s="4">
        <f t="shared" si="44"/>
        <v>74.250600000000105</v>
      </c>
      <c r="P115" s="8">
        <f t="shared" si="28"/>
        <v>1322.0046000000018</v>
      </c>
      <c r="Q115" s="8"/>
      <c r="R115" s="43">
        <f t="shared" si="45"/>
        <v>73.792499999997744</v>
      </c>
      <c r="S115" s="4" t="str">
        <f t="shared" si="27"/>
        <v xml:space="preserve">№096 </v>
      </c>
    </row>
    <row r="116" spans="1:20" x14ac:dyDescent="0.25">
      <c r="B116" s="26" t="s">
        <v>129</v>
      </c>
      <c r="C116" s="27">
        <v>4259.79</v>
      </c>
      <c r="D116" s="27">
        <v>2430.9900000000002</v>
      </c>
      <c r="E116" s="27">
        <v>6690.9000000000005</v>
      </c>
      <c r="F116" s="28">
        <v>4259.79</v>
      </c>
      <c r="G116" s="28">
        <v>2430.9899999999998</v>
      </c>
      <c r="H116" s="28">
        <v>6690.9</v>
      </c>
      <c r="I116" s="27">
        <f t="shared" si="40"/>
        <v>0</v>
      </c>
      <c r="J116" s="27">
        <f t="shared" si="41"/>
        <v>0</v>
      </c>
      <c r="K116" s="27">
        <f t="shared" si="42"/>
        <v>0</v>
      </c>
      <c r="L116" s="29">
        <v>-490.9801510158012</v>
      </c>
      <c r="M116" s="29"/>
      <c r="N116" s="29">
        <f t="shared" si="43"/>
        <v>0</v>
      </c>
      <c r="O116" s="30">
        <f t="shared" si="44"/>
        <v>0</v>
      </c>
      <c r="P116" s="26">
        <f t="shared" si="28"/>
        <v>0</v>
      </c>
      <c r="Q116" s="26"/>
      <c r="R116" s="45">
        <f t="shared" si="45"/>
        <v>-490.9801510158012</v>
      </c>
      <c r="S116" s="30" t="str">
        <f t="shared" si="27"/>
        <v xml:space="preserve">№097 </v>
      </c>
    </row>
    <row r="117" spans="1:20" x14ac:dyDescent="0.25">
      <c r="B117" s="8" t="s">
        <v>130</v>
      </c>
      <c r="C117" s="27">
        <v>1920.0900000000001</v>
      </c>
      <c r="D117" s="27">
        <v>489.66</v>
      </c>
      <c r="E117" s="27">
        <v>2409.7600000000002</v>
      </c>
      <c r="F117" s="28">
        <v>1968.95</v>
      </c>
      <c r="G117" s="28">
        <v>502.72</v>
      </c>
      <c r="H117" s="28">
        <v>2471.69</v>
      </c>
      <c r="I117" s="27">
        <f t="shared" si="40"/>
        <v>48.8599999999999</v>
      </c>
      <c r="J117" s="27">
        <f t="shared" si="41"/>
        <v>13.060000000000002</v>
      </c>
      <c r="K117" s="27">
        <f t="shared" si="42"/>
        <v>61.929999999999836</v>
      </c>
      <c r="L117" s="29">
        <v>-698.25299999999993</v>
      </c>
      <c r="M117" s="29"/>
      <c r="N117" s="31">
        <f t="shared" si="43"/>
        <v>346.90599999999927</v>
      </c>
      <c r="O117" s="4">
        <f t="shared" si="44"/>
        <v>36.829200000000007</v>
      </c>
      <c r="P117" s="8">
        <f t="shared" si="28"/>
        <v>383.73519999999928</v>
      </c>
      <c r="Q117" s="8"/>
      <c r="R117" s="43">
        <f t="shared" si="45"/>
        <v>-1081.9881999999993</v>
      </c>
      <c r="S117" s="4" t="str">
        <f t="shared" si="27"/>
        <v xml:space="preserve">№098 </v>
      </c>
    </row>
    <row r="118" spans="1:20" x14ac:dyDescent="0.25">
      <c r="B118" s="26" t="s">
        <v>131</v>
      </c>
      <c r="C118" s="27">
        <v>17261.28</v>
      </c>
      <c r="D118" s="27">
        <v>14754.49</v>
      </c>
      <c r="E118" s="27">
        <v>32015.84</v>
      </c>
      <c r="F118" s="28">
        <v>17453.57</v>
      </c>
      <c r="G118" s="28">
        <v>14840.43</v>
      </c>
      <c r="H118" s="28">
        <v>32294.06</v>
      </c>
      <c r="I118" s="27">
        <f t="shared" si="40"/>
        <v>192.29000000000087</v>
      </c>
      <c r="J118" s="27">
        <f t="shared" si="41"/>
        <v>85.940000000000509</v>
      </c>
      <c r="K118" s="27">
        <f t="shared" si="42"/>
        <v>278.22000000000116</v>
      </c>
      <c r="L118" s="29">
        <v>500.95309999999881</v>
      </c>
      <c r="M118" s="29">
        <v>3000</v>
      </c>
      <c r="N118" s="29">
        <f t="shared" si="43"/>
        <v>1365.2590000000062</v>
      </c>
      <c r="O118" s="30">
        <f t="shared" si="44"/>
        <v>242.35080000000141</v>
      </c>
      <c r="P118" s="26">
        <f>SUM(N118:O118)</f>
        <v>1607.6098000000075</v>
      </c>
      <c r="Q118" s="26"/>
      <c r="R118" s="45">
        <f t="shared" si="45"/>
        <v>1893.3432999999914</v>
      </c>
      <c r="S118" s="30" t="str">
        <f t="shared" si="27"/>
        <v xml:space="preserve">№099 </v>
      </c>
    </row>
    <row r="119" spans="1:20" x14ac:dyDescent="0.25">
      <c r="B119" s="8" t="s">
        <v>132</v>
      </c>
      <c r="C119" s="27">
        <v>4.1900000000000004</v>
      </c>
      <c r="D119" s="27">
        <v>1.77</v>
      </c>
      <c r="E119" s="27">
        <v>5.97</v>
      </c>
      <c r="F119" s="28">
        <v>4.2</v>
      </c>
      <c r="G119" s="28">
        <v>1.77</v>
      </c>
      <c r="H119" s="28">
        <v>5.97</v>
      </c>
      <c r="I119" s="27">
        <f t="shared" si="40"/>
        <v>9.9999999999997868E-3</v>
      </c>
      <c r="J119" s="27">
        <f t="shared" si="41"/>
        <v>0</v>
      </c>
      <c r="K119" s="27">
        <f t="shared" si="42"/>
        <v>0</v>
      </c>
      <c r="L119" s="29">
        <v>-1.2592000000000025</v>
      </c>
      <c r="M119" s="29"/>
      <c r="N119" s="31">
        <f t="shared" si="43"/>
        <v>7.0999999999998481E-2</v>
      </c>
      <c r="O119" s="4">
        <f t="shared" si="44"/>
        <v>0</v>
      </c>
      <c r="P119" s="8">
        <f t="shared" si="28"/>
        <v>7.0999999999998481E-2</v>
      </c>
      <c r="Q119" s="8"/>
      <c r="R119" s="43">
        <f t="shared" si="45"/>
        <v>-1.3302000000000009</v>
      </c>
      <c r="S119" s="4" t="str">
        <f t="shared" si="27"/>
        <v>№100</v>
      </c>
    </row>
    <row r="120" spans="1:20" x14ac:dyDescent="0.25">
      <c r="B120" s="26" t="s">
        <v>133</v>
      </c>
      <c r="C120" s="27">
        <v>7428.47</v>
      </c>
      <c r="D120" s="27">
        <v>2511.27</v>
      </c>
      <c r="E120" s="27">
        <v>9939.89</v>
      </c>
      <c r="F120" s="28">
        <v>7554.44</v>
      </c>
      <c r="G120" s="28">
        <v>2540.79</v>
      </c>
      <c r="H120" s="28">
        <v>10095.379999999999</v>
      </c>
      <c r="I120" s="27">
        <f t="shared" si="40"/>
        <v>125.96999999999935</v>
      </c>
      <c r="J120" s="27">
        <f t="shared" si="41"/>
        <v>29.519999999999982</v>
      </c>
      <c r="K120" s="27">
        <f t="shared" si="42"/>
        <v>155.48999999999978</v>
      </c>
      <c r="L120" s="29">
        <v>-1120.8003999999994</v>
      </c>
      <c r="M120" s="29">
        <v>2222.0300000000002</v>
      </c>
      <c r="N120" s="29">
        <f t="shared" si="43"/>
        <v>894.38699999999528</v>
      </c>
      <c r="O120" s="30">
        <f t="shared" si="44"/>
        <v>83.246399999999937</v>
      </c>
      <c r="P120" s="26">
        <f t="shared" si="28"/>
        <v>977.63339999999516</v>
      </c>
      <c r="Q120" s="26"/>
      <c r="R120" s="45">
        <f t="shared" si="45"/>
        <v>123.59620000000587</v>
      </c>
      <c r="S120" s="30" t="str">
        <f t="shared" si="27"/>
        <v xml:space="preserve">№101 </v>
      </c>
    </row>
    <row r="121" spans="1:20" x14ac:dyDescent="0.25">
      <c r="B121" s="8" t="s">
        <v>134</v>
      </c>
      <c r="I121" s="27"/>
      <c r="J121" s="27"/>
      <c r="K121" s="27"/>
      <c r="L121" s="29">
        <v>0.23100999998973748</v>
      </c>
      <c r="M121" s="29"/>
      <c r="N121" s="27"/>
      <c r="O121" s="4"/>
      <c r="P121" s="8"/>
      <c r="Q121" s="8"/>
      <c r="R121" s="43">
        <f t="shared" si="45"/>
        <v>0.23100999998973748</v>
      </c>
      <c r="S121" s="4" t="str">
        <f t="shared" si="27"/>
        <v>№102 сбыт</v>
      </c>
    </row>
    <row r="122" spans="1:20" x14ac:dyDescent="0.25">
      <c r="A122" t="s">
        <v>291</v>
      </c>
      <c r="B122" s="26" t="s">
        <v>135</v>
      </c>
      <c r="C122" s="27">
        <v>33.6</v>
      </c>
      <c r="D122" s="27">
        <v>882.72</v>
      </c>
      <c r="E122" s="27">
        <v>916.36</v>
      </c>
      <c r="F122" s="28">
        <v>34.49</v>
      </c>
      <c r="G122" s="28">
        <v>882.76</v>
      </c>
      <c r="H122" s="28">
        <v>917.28</v>
      </c>
      <c r="I122" s="27">
        <f t="shared" ref="I122:K126" si="46">F122-C122</f>
        <v>0.89000000000000057</v>
      </c>
      <c r="J122" s="27">
        <f t="shared" si="46"/>
        <v>3.999999999996362E-2</v>
      </c>
      <c r="K122" s="27">
        <f t="shared" si="46"/>
        <v>0.91999999999995907</v>
      </c>
      <c r="L122" s="29">
        <v>-54.353899999999804</v>
      </c>
      <c r="M122" s="29">
        <v>35</v>
      </c>
      <c r="N122" s="29">
        <f t="shared" ref="N122:O126" si="47">I122*N$6</f>
        <v>6.3190000000000035</v>
      </c>
      <c r="O122" s="30">
        <f t="shared" si="47"/>
        <v>0.1127999999998974</v>
      </c>
      <c r="P122" s="26">
        <f t="shared" si="28"/>
        <v>6.4317999999999005</v>
      </c>
      <c r="Q122" s="26"/>
      <c r="R122" s="45">
        <f t="shared" si="45"/>
        <v>-25.785699999999707</v>
      </c>
      <c r="S122" s="30" t="str">
        <f t="shared" si="27"/>
        <v xml:space="preserve">№103 </v>
      </c>
    </row>
    <row r="123" spans="1:20" x14ac:dyDescent="0.25">
      <c r="B123" s="8" t="s">
        <v>136</v>
      </c>
      <c r="C123" s="27">
        <v>3275.7400000000002</v>
      </c>
      <c r="D123" s="27">
        <v>17522.89</v>
      </c>
      <c r="E123" s="27">
        <v>20798.689999999999</v>
      </c>
      <c r="F123" s="28">
        <v>3275.74</v>
      </c>
      <c r="G123" s="28">
        <v>17845.07</v>
      </c>
      <c r="H123" s="28">
        <v>21120.87</v>
      </c>
      <c r="I123" s="27">
        <f t="shared" si="46"/>
        <v>0</v>
      </c>
      <c r="J123" s="27">
        <f t="shared" si="46"/>
        <v>322.18000000000029</v>
      </c>
      <c r="K123" s="27">
        <f t="shared" si="46"/>
        <v>322.18000000000029</v>
      </c>
      <c r="L123" s="29">
        <v>4507.2680999999957</v>
      </c>
      <c r="M123" s="29"/>
      <c r="N123" s="27">
        <f t="shared" si="47"/>
        <v>0</v>
      </c>
      <c r="O123" s="4">
        <f t="shared" si="47"/>
        <v>908.54760000000078</v>
      </c>
      <c r="P123" s="8">
        <f t="shared" si="28"/>
        <v>908.54760000000078</v>
      </c>
      <c r="Q123" s="8"/>
      <c r="R123" s="43">
        <f t="shared" si="45"/>
        <v>3598.7204999999949</v>
      </c>
      <c r="S123" s="4" t="str">
        <f t="shared" si="27"/>
        <v xml:space="preserve">№104 </v>
      </c>
    </row>
    <row r="124" spans="1:20" x14ac:dyDescent="0.25">
      <c r="B124" s="26" t="s">
        <v>137</v>
      </c>
      <c r="C124" s="27">
        <v>12982.050000000001</v>
      </c>
      <c r="D124" s="27">
        <v>6027.95</v>
      </c>
      <c r="E124" s="27">
        <v>19010.05</v>
      </c>
      <c r="F124" s="28">
        <v>13246.39</v>
      </c>
      <c r="G124" s="28">
        <v>6089.29</v>
      </c>
      <c r="H124" s="28">
        <v>19335.73</v>
      </c>
      <c r="I124" s="27">
        <f t="shared" si="46"/>
        <v>264.33999999999833</v>
      </c>
      <c r="J124" s="27">
        <f t="shared" si="46"/>
        <v>61.340000000000146</v>
      </c>
      <c r="K124" s="27">
        <f t="shared" si="46"/>
        <v>325.68000000000029</v>
      </c>
      <c r="L124" s="29">
        <v>-14670.421899999996</v>
      </c>
      <c r="M124" s="29"/>
      <c r="N124" s="29">
        <f t="shared" si="47"/>
        <v>1876.813999999988</v>
      </c>
      <c r="O124" s="30">
        <f t="shared" si="47"/>
        <v>172.9788000000004</v>
      </c>
      <c r="P124" s="26">
        <f t="shared" si="28"/>
        <v>2049.7927999999883</v>
      </c>
      <c r="Q124" s="26"/>
      <c r="R124" s="45">
        <f t="shared" si="45"/>
        <v>-16720.214699999982</v>
      </c>
      <c r="S124" s="30" t="str">
        <f t="shared" si="27"/>
        <v>№104б</v>
      </c>
    </row>
    <row r="125" spans="1:20" x14ac:dyDescent="0.25">
      <c r="B125" s="8" t="s">
        <v>138</v>
      </c>
      <c r="C125" s="27">
        <v>5101.1400000000003</v>
      </c>
      <c r="D125" s="27">
        <v>1145.69</v>
      </c>
      <c r="E125" s="27">
        <v>6246.85</v>
      </c>
      <c r="F125" s="28">
        <v>5101.1400000000003</v>
      </c>
      <c r="G125" s="28">
        <v>1145.69</v>
      </c>
      <c r="H125" s="28">
        <v>6246.85</v>
      </c>
      <c r="I125" s="27">
        <f t="shared" si="46"/>
        <v>0</v>
      </c>
      <c r="J125" s="27">
        <f t="shared" si="46"/>
        <v>0</v>
      </c>
      <c r="K125" s="27">
        <f t="shared" si="46"/>
        <v>0</v>
      </c>
      <c r="L125" s="29">
        <v>351.83919999999625</v>
      </c>
      <c r="M125" s="29">
        <v>807.15</v>
      </c>
      <c r="N125" s="31">
        <f t="shared" si="47"/>
        <v>0</v>
      </c>
      <c r="O125" s="4">
        <f t="shared" si="47"/>
        <v>0</v>
      </c>
      <c r="P125" s="8">
        <f t="shared" si="28"/>
        <v>0</v>
      </c>
      <c r="Q125" s="8"/>
      <c r="R125" s="43">
        <f t="shared" si="45"/>
        <v>1158.9891999999963</v>
      </c>
      <c r="S125" s="4" t="str">
        <f t="shared" si="27"/>
        <v xml:space="preserve">№105 </v>
      </c>
    </row>
    <row r="126" spans="1:20" x14ac:dyDescent="0.25">
      <c r="B126" s="26" t="s">
        <v>139</v>
      </c>
      <c r="C126" s="27">
        <v>1247.93</v>
      </c>
      <c r="D126" s="27">
        <v>663.91</v>
      </c>
      <c r="E126" s="27">
        <v>1911.8500000000001</v>
      </c>
      <c r="F126" s="28">
        <v>1249.4000000000001</v>
      </c>
      <c r="G126" s="28">
        <v>664</v>
      </c>
      <c r="H126" s="28">
        <v>1913.41</v>
      </c>
      <c r="I126" s="27">
        <f t="shared" si="46"/>
        <v>1.4700000000000273</v>
      </c>
      <c r="J126" s="27">
        <f t="shared" si="46"/>
        <v>9.0000000000031832E-2</v>
      </c>
      <c r="K126" s="27">
        <f t="shared" si="46"/>
        <v>1.5599999999999454</v>
      </c>
      <c r="L126" s="29">
        <v>-152.86420000000027</v>
      </c>
      <c r="M126" s="29"/>
      <c r="N126" s="29">
        <f t="shared" si="47"/>
        <v>10.437000000000193</v>
      </c>
      <c r="O126" s="30">
        <f t="shared" si="47"/>
        <v>0.25380000000008973</v>
      </c>
      <c r="P126" s="26">
        <f t="shared" si="28"/>
        <v>10.690800000000284</v>
      </c>
      <c r="Q126" s="26"/>
      <c r="R126" s="45">
        <f t="shared" si="45"/>
        <v>-163.55500000000055</v>
      </c>
      <c r="S126" s="30" t="str">
        <f t="shared" si="27"/>
        <v xml:space="preserve">№106 </v>
      </c>
    </row>
    <row r="127" spans="1:20" x14ac:dyDescent="0.25">
      <c r="B127" s="8" t="s">
        <v>140</v>
      </c>
      <c r="I127" s="27"/>
      <c r="J127" s="27"/>
      <c r="K127" s="27"/>
      <c r="L127" s="29">
        <v>0.62</v>
      </c>
      <c r="M127" s="29"/>
      <c r="N127" s="31"/>
      <c r="O127" s="4"/>
      <c r="P127" s="8"/>
      <c r="Q127" s="8"/>
      <c r="R127" s="43">
        <f t="shared" si="45"/>
        <v>0.62</v>
      </c>
      <c r="S127" s="4" t="str">
        <f t="shared" si="27"/>
        <v xml:space="preserve">№107 </v>
      </c>
      <c r="T127" t="s">
        <v>93</v>
      </c>
    </row>
    <row r="128" spans="1:20" x14ac:dyDescent="0.25">
      <c r="B128" s="26" t="s">
        <v>141</v>
      </c>
      <c r="C128" s="27">
        <v>11692.33</v>
      </c>
      <c r="D128" s="27">
        <v>7228.76</v>
      </c>
      <c r="E128" s="27">
        <v>18921.100000000002</v>
      </c>
      <c r="F128" s="28">
        <v>11841.03</v>
      </c>
      <c r="G128" s="28">
        <v>7279.69</v>
      </c>
      <c r="H128" s="28">
        <v>19120.740000000002</v>
      </c>
      <c r="I128" s="27">
        <f t="shared" ref="I128:K130" si="48">F128-C128</f>
        <v>148.70000000000073</v>
      </c>
      <c r="J128" s="27">
        <f t="shared" si="48"/>
        <v>50.929999999999382</v>
      </c>
      <c r="K128" s="27">
        <f t="shared" si="48"/>
        <v>199.63999999999942</v>
      </c>
      <c r="L128" s="29">
        <v>-4600.9671000000017</v>
      </c>
      <c r="M128" s="29">
        <v>1561.78</v>
      </c>
      <c r="N128" s="29">
        <f t="shared" ref="N128:O130" si="49">I128*N$6</f>
        <v>1055.7700000000052</v>
      </c>
      <c r="O128" s="30">
        <f t="shared" si="49"/>
        <v>143.62259999999824</v>
      </c>
      <c r="P128" s="26">
        <f t="shared" si="28"/>
        <v>1199.3926000000035</v>
      </c>
      <c r="Q128" s="26"/>
      <c r="R128" s="45">
        <f t="shared" si="45"/>
        <v>-4238.5797000000057</v>
      </c>
      <c r="S128" s="30" t="str">
        <f t="shared" si="27"/>
        <v xml:space="preserve">№108 </v>
      </c>
    </row>
    <row r="129" spans="2:19" x14ac:dyDescent="0.25">
      <c r="B129" s="8" t="s">
        <v>142</v>
      </c>
      <c r="C129" s="27">
        <v>1408.67</v>
      </c>
      <c r="D129" s="27">
        <v>1477.97</v>
      </c>
      <c r="E129" s="27">
        <v>2886.65</v>
      </c>
      <c r="F129" s="28">
        <v>1480.34</v>
      </c>
      <c r="G129" s="28">
        <v>1492.33</v>
      </c>
      <c r="H129" s="28">
        <v>2972.68</v>
      </c>
      <c r="I129" s="27">
        <f t="shared" si="48"/>
        <v>71.669999999999845</v>
      </c>
      <c r="J129" s="27">
        <f t="shared" si="48"/>
        <v>14.3599999999999</v>
      </c>
      <c r="K129" s="27">
        <f t="shared" si="48"/>
        <v>86.029999999999745</v>
      </c>
      <c r="L129" s="29">
        <v>15.446799999998532</v>
      </c>
      <c r="M129" s="29"/>
      <c r="N129" s="31">
        <f t="shared" si="49"/>
        <v>508.85699999999889</v>
      </c>
      <c r="O129" s="4">
        <f t="shared" si="49"/>
        <v>40.495199999999713</v>
      </c>
      <c r="P129" s="8">
        <f t="shared" si="28"/>
        <v>549.35219999999856</v>
      </c>
      <c r="Q129" s="8"/>
      <c r="R129" s="43">
        <f t="shared" si="45"/>
        <v>-533.90539999999999</v>
      </c>
      <c r="S129" s="4" t="str">
        <f t="shared" si="27"/>
        <v xml:space="preserve">№109 </v>
      </c>
    </row>
    <row r="130" spans="2:19" x14ac:dyDescent="0.25">
      <c r="B130" s="26" t="s">
        <v>143</v>
      </c>
      <c r="C130" s="27">
        <v>12871.14</v>
      </c>
      <c r="D130" s="27">
        <v>6824.07</v>
      </c>
      <c r="E130" s="27">
        <v>19695.310000000001</v>
      </c>
      <c r="F130" s="28">
        <v>12910.98</v>
      </c>
      <c r="G130" s="28">
        <v>6844.32</v>
      </c>
      <c r="H130" s="28">
        <v>19755.39</v>
      </c>
      <c r="I130" s="27">
        <f t="shared" si="48"/>
        <v>39.840000000000146</v>
      </c>
      <c r="J130" s="27">
        <f t="shared" si="48"/>
        <v>20.25</v>
      </c>
      <c r="K130" s="27">
        <f t="shared" si="48"/>
        <v>60.079999999998108</v>
      </c>
      <c r="L130" s="29">
        <v>-17595.172599999998</v>
      </c>
      <c r="M130" s="29"/>
      <c r="N130" s="29">
        <f t="shared" si="49"/>
        <v>282.864000000001</v>
      </c>
      <c r="O130" s="30">
        <f t="shared" si="49"/>
        <v>57.104999999999997</v>
      </c>
      <c r="P130" s="26">
        <f t="shared" si="28"/>
        <v>339.96900000000102</v>
      </c>
      <c r="Q130" s="26"/>
      <c r="R130" s="45">
        <f t="shared" si="45"/>
        <v>-17935.141599999999</v>
      </c>
      <c r="S130" s="30" t="str">
        <f t="shared" si="27"/>
        <v xml:space="preserve">№110 </v>
      </c>
    </row>
    <row r="131" spans="2:19" x14ac:dyDescent="0.25">
      <c r="B131" s="8" t="s">
        <v>144</v>
      </c>
      <c r="I131" s="27"/>
      <c r="J131" s="27"/>
      <c r="K131" s="27"/>
      <c r="L131" s="29">
        <v>402.83109999999988</v>
      </c>
      <c r="M131" s="29"/>
      <c r="N131" s="27"/>
      <c r="O131" s="4"/>
      <c r="P131" s="8"/>
      <c r="Q131" s="8"/>
      <c r="R131" s="43">
        <f t="shared" si="45"/>
        <v>402.83109999999988</v>
      </c>
      <c r="S131" s="4" t="str">
        <f t="shared" si="27"/>
        <v xml:space="preserve">№111 </v>
      </c>
    </row>
    <row r="132" spans="2:19" x14ac:dyDescent="0.25">
      <c r="B132" s="26" t="s">
        <v>145</v>
      </c>
      <c r="I132" s="27"/>
      <c r="J132" s="27"/>
      <c r="K132" s="27"/>
      <c r="L132" s="29">
        <v>-4.2000000019015715E-3</v>
      </c>
      <c r="M132" s="29"/>
      <c r="N132" s="29"/>
      <c r="O132" s="30"/>
      <c r="P132" s="26"/>
      <c r="Q132" s="26"/>
      <c r="R132" s="45">
        <f t="shared" si="45"/>
        <v>-4.2000000019015715E-3</v>
      </c>
      <c r="S132" s="30" t="str">
        <f t="shared" si="27"/>
        <v>№112 сбыт</v>
      </c>
    </row>
    <row r="133" spans="2:19" x14ac:dyDescent="0.25">
      <c r="B133" s="8" t="s">
        <v>146</v>
      </c>
      <c r="C133" s="27">
        <v>4065.83</v>
      </c>
      <c r="D133" s="27">
        <v>1568.65</v>
      </c>
      <c r="E133" s="27">
        <v>5634.49</v>
      </c>
      <c r="F133" s="101">
        <v>4065.83</v>
      </c>
      <c r="G133" s="101">
        <v>1568.65</v>
      </c>
      <c r="H133" s="101">
        <v>5634.49</v>
      </c>
      <c r="I133" s="27">
        <f t="shared" ref="I133:K138" si="50">F133-C133</f>
        <v>0</v>
      </c>
      <c r="J133" s="27">
        <f t="shared" si="50"/>
        <v>0</v>
      </c>
      <c r="K133" s="27">
        <f t="shared" si="50"/>
        <v>0</v>
      </c>
      <c r="L133" s="29">
        <v>0.86440000000129658</v>
      </c>
      <c r="M133" s="29"/>
      <c r="N133" s="31"/>
      <c r="O133" s="4"/>
      <c r="P133" s="8"/>
      <c r="Q133" s="8"/>
      <c r="R133" s="43">
        <f t="shared" si="45"/>
        <v>0.86440000000129658</v>
      </c>
      <c r="S133" s="4" t="str">
        <f t="shared" si="27"/>
        <v>№113 сбыт</v>
      </c>
    </row>
    <row r="134" spans="2:19" x14ac:dyDescent="0.25">
      <c r="B134" s="26" t="s">
        <v>147</v>
      </c>
      <c r="C134" s="27">
        <v>14147.31</v>
      </c>
      <c r="D134" s="27">
        <v>4581.72</v>
      </c>
      <c r="E134" s="27">
        <v>18729.03</v>
      </c>
      <c r="F134" s="28">
        <v>14565.03</v>
      </c>
      <c r="G134" s="28">
        <v>4666.01</v>
      </c>
      <c r="H134" s="28">
        <v>19231.05</v>
      </c>
      <c r="I134" s="27">
        <f t="shared" si="50"/>
        <v>417.72000000000116</v>
      </c>
      <c r="J134" s="27">
        <f t="shared" si="50"/>
        <v>84.289999999999964</v>
      </c>
      <c r="K134" s="27">
        <f t="shared" si="50"/>
        <v>502.02000000000044</v>
      </c>
      <c r="L134" s="29">
        <v>972.87639999999647</v>
      </c>
      <c r="M134" s="29"/>
      <c r="N134" s="29">
        <f t="shared" ref="N134:O138" si="51">I134*N$6</f>
        <v>2965.8120000000081</v>
      </c>
      <c r="O134" s="30">
        <f t="shared" si="51"/>
        <v>237.69779999999989</v>
      </c>
      <c r="P134" s="26">
        <f t="shared" si="28"/>
        <v>3203.509800000008</v>
      </c>
      <c r="Q134" s="26"/>
      <c r="R134" s="45">
        <f t="shared" si="45"/>
        <v>-2230.6334000000115</v>
      </c>
      <c r="S134" s="30" t="str">
        <f t="shared" si="27"/>
        <v xml:space="preserve">№114 </v>
      </c>
    </row>
    <row r="135" spans="2:19" x14ac:dyDescent="0.25">
      <c r="B135" s="8" t="s">
        <v>148</v>
      </c>
      <c r="C135" s="27">
        <v>1095.97</v>
      </c>
      <c r="D135" s="27">
        <v>291.59000000000003</v>
      </c>
      <c r="E135" s="27">
        <v>1387.7</v>
      </c>
      <c r="F135" s="28">
        <v>1095.97</v>
      </c>
      <c r="G135" s="28">
        <v>291.58999999999997</v>
      </c>
      <c r="H135" s="28">
        <v>1387.7</v>
      </c>
      <c r="I135" s="27">
        <f t="shared" si="50"/>
        <v>0</v>
      </c>
      <c r="J135" s="27">
        <f t="shared" si="50"/>
        <v>0</v>
      </c>
      <c r="K135" s="27">
        <f t="shared" si="50"/>
        <v>0</v>
      </c>
      <c r="L135" s="29">
        <v>105.59789999999944</v>
      </c>
      <c r="M135" s="29"/>
      <c r="N135" s="31">
        <f t="shared" si="51"/>
        <v>0</v>
      </c>
      <c r="O135" s="4">
        <f t="shared" si="51"/>
        <v>0</v>
      </c>
      <c r="P135" s="8">
        <f t="shared" si="28"/>
        <v>0</v>
      </c>
      <c r="Q135" s="8"/>
      <c r="R135" s="43">
        <f t="shared" si="45"/>
        <v>105.59789999999944</v>
      </c>
      <c r="S135" s="4" t="str">
        <f t="shared" si="27"/>
        <v xml:space="preserve">№115 </v>
      </c>
    </row>
    <row r="136" spans="2:19" x14ac:dyDescent="0.25">
      <c r="B136" s="26" t="s">
        <v>149</v>
      </c>
      <c r="C136" s="27">
        <v>7432.01</v>
      </c>
      <c r="D136" s="27">
        <v>4891.88</v>
      </c>
      <c r="E136" s="27">
        <v>12323.9</v>
      </c>
      <c r="F136" s="28">
        <v>7432.01</v>
      </c>
      <c r="G136" s="28">
        <v>4891.88</v>
      </c>
      <c r="H136" s="28">
        <v>12323.9</v>
      </c>
      <c r="I136" s="27">
        <f t="shared" si="50"/>
        <v>0</v>
      </c>
      <c r="J136" s="27">
        <f t="shared" si="50"/>
        <v>0</v>
      </c>
      <c r="K136" s="27">
        <f t="shared" si="50"/>
        <v>0</v>
      </c>
      <c r="L136" s="29">
        <v>-20750.388500000008</v>
      </c>
      <c r="M136" s="29"/>
      <c r="N136" s="29">
        <f t="shared" si="51"/>
        <v>0</v>
      </c>
      <c r="O136" s="30">
        <f t="shared" si="51"/>
        <v>0</v>
      </c>
      <c r="P136" s="26">
        <f t="shared" si="28"/>
        <v>0</v>
      </c>
      <c r="Q136" s="26"/>
      <c r="R136" s="45">
        <f t="shared" si="45"/>
        <v>-20750.388500000008</v>
      </c>
      <c r="S136" s="30" t="str">
        <f t="shared" si="27"/>
        <v xml:space="preserve">№116 </v>
      </c>
    </row>
    <row r="137" spans="2:19" x14ac:dyDescent="0.25">
      <c r="B137" s="8" t="s">
        <v>150</v>
      </c>
      <c r="C137" s="27">
        <v>22647.279999999999</v>
      </c>
      <c r="D137" s="27">
        <v>13552.49</v>
      </c>
      <c r="E137" s="27">
        <v>36199.78</v>
      </c>
      <c r="F137" s="28">
        <v>22647.279999999999</v>
      </c>
      <c r="G137" s="28">
        <v>13552.49</v>
      </c>
      <c r="H137" s="28">
        <v>36199.78</v>
      </c>
      <c r="I137" s="27">
        <f t="shared" si="50"/>
        <v>0</v>
      </c>
      <c r="J137" s="27">
        <f t="shared" si="50"/>
        <v>0</v>
      </c>
      <c r="K137" s="27">
        <f t="shared" si="50"/>
        <v>0</v>
      </c>
      <c r="L137" s="29">
        <v>697.23330000000453</v>
      </c>
      <c r="M137" s="29"/>
      <c r="N137" s="31">
        <f t="shared" si="51"/>
        <v>0</v>
      </c>
      <c r="O137" s="4">
        <f t="shared" si="51"/>
        <v>0</v>
      </c>
      <c r="P137" s="8">
        <f t="shared" si="28"/>
        <v>0</v>
      </c>
      <c r="Q137" s="8"/>
      <c r="R137" s="43">
        <f t="shared" si="45"/>
        <v>697.23330000000453</v>
      </c>
      <c r="S137" s="4" t="str">
        <f t="shared" si="27"/>
        <v xml:space="preserve">№117 </v>
      </c>
    </row>
    <row r="138" spans="2:19" x14ac:dyDescent="0.25">
      <c r="B138" s="26" t="s">
        <v>151</v>
      </c>
      <c r="C138" s="27">
        <v>7201.38</v>
      </c>
      <c r="D138" s="27">
        <v>3183.2200000000003</v>
      </c>
      <c r="E138" s="27">
        <v>10384.61</v>
      </c>
      <c r="F138" s="102">
        <v>7201.38</v>
      </c>
      <c r="G138" s="102">
        <v>3183.2200000000003</v>
      </c>
      <c r="H138" s="102">
        <v>10384.61</v>
      </c>
      <c r="I138" s="27">
        <f t="shared" si="50"/>
        <v>0</v>
      </c>
      <c r="J138" s="27">
        <f t="shared" si="50"/>
        <v>0</v>
      </c>
      <c r="K138" s="27">
        <f t="shared" si="50"/>
        <v>0</v>
      </c>
      <c r="L138" s="29">
        <v>91.435799999998835</v>
      </c>
      <c r="M138" s="29"/>
      <c r="N138" s="29">
        <f t="shared" si="51"/>
        <v>0</v>
      </c>
      <c r="O138" s="30">
        <f t="shared" si="51"/>
        <v>0</v>
      </c>
      <c r="P138" s="26">
        <f t="shared" si="28"/>
        <v>0</v>
      </c>
      <c r="Q138" s="26"/>
      <c r="R138" s="45">
        <f t="shared" si="45"/>
        <v>91.435799999998835</v>
      </c>
      <c r="S138" s="30" t="str">
        <f t="shared" ref="S138:S201" si="52">B138</f>
        <v xml:space="preserve">№118 </v>
      </c>
    </row>
    <row r="139" spans="2:19" x14ac:dyDescent="0.25">
      <c r="B139" s="8" t="s">
        <v>152</v>
      </c>
      <c r="I139" s="27"/>
      <c r="J139" s="27"/>
      <c r="K139" s="27"/>
      <c r="L139" s="29">
        <v>0</v>
      </c>
      <c r="M139" s="29"/>
      <c r="N139" s="27"/>
      <c r="O139" s="4"/>
      <c r="P139" s="8"/>
      <c r="Q139" s="8"/>
      <c r="R139" s="43">
        <f t="shared" si="45"/>
        <v>0</v>
      </c>
      <c r="S139" s="4" t="str">
        <f t="shared" si="52"/>
        <v>№118а не установлен</v>
      </c>
    </row>
    <row r="140" spans="2:19" x14ac:dyDescent="0.25">
      <c r="B140" s="26" t="s">
        <v>153</v>
      </c>
      <c r="C140" s="27">
        <v>5447.18</v>
      </c>
      <c r="D140" s="27">
        <v>5950.29</v>
      </c>
      <c r="E140" s="27">
        <v>11397.48</v>
      </c>
      <c r="F140" s="28">
        <v>5447.18</v>
      </c>
      <c r="G140" s="28">
        <v>5950.29</v>
      </c>
      <c r="H140" s="28">
        <v>11397.48</v>
      </c>
      <c r="I140" s="27">
        <f>F140-C140</f>
        <v>0</v>
      </c>
      <c r="J140" s="27">
        <f>G140-D140</f>
        <v>0</v>
      </c>
      <c r="K140" s="27">
        <f>H140-E140</f>
        <v>0</v>
      </c>
      <c r="L140" s="29">
        <v>-1629.3127000000011</v>
      </c>
      <c r="M140" s="29"/>
      <c r="N140" s="29">
        <f>I140*N$6</f>
        <v>0</v>
      </c>
      <c r="O140" s="30">
        <f>J140*O$6</f>
        <v>0</v>
      </c>
      <c r="P140" s="26">
        <f t="shared" ref="P140:P203" si="53">SUM(N140:O140)</f>
        <v>0</v>
      </c>
      <c r="Q140" s="26"/>
      <c r="R140" s="45">
        <f t="shared" si="45"/>
        <v>-1629.3127000000011</v>
      </c>
      <c r="S140" s="30" t="str">
        <f t="shared" si="52"/>
        <v xml:space="preserve">№119 </v>
      </c>
    </row>
    <row r="141" spans="2:19" x14ac:dyDescent="0.25">
      <c r="B141" s="8" t="s">
        <v>154</v>
      </c>
      <c r="I141" s="27"/>
      <c r="J141" s="27"/>
      <c r="K141" s="27"/>
      <c r="L141" s="29">
        <v>0</v>
      </c>
      <c r="M141" s="29"/>
      <c r="N141" s="31"/>
      <c r="O141" s="4"/>
      <c r="P141" s="8"/>
      <c r="Q141" s="8"/>
      <c r="R141" s="43">
        <f t="shared" ref="R141:R172" si="54">L141-P141+M141+Q141</f>
        <v>0</v>
      </c>
      <c r="S141" s="4" t="str">
        <f t="shared" si="52"/>
        <v>№120  снят</v>
      </c>
    </row>
    <row r="142" spans="2:19" x14ac:dyDescent="0.25">
      <c r="B142" s="26" t="s">
        <v>155</v>
      </c>
      <c r="I142" s="27"/>
      <c r="J142" s="27"/>
      <c r="K142" s="27"/>
      <c r="L142" s="29">
        <v>7.9999999998108251E-3</v>
      </c>
      <c r="M142" s="29"/>
      <c r="N142" s="29"/>
      <c r="O142" s="30"/>
      <c r="P142" s="26"/>
      <c r="Q142" s="26"/>
      <c r="R142" s="45">
        <f t="shared" si="54"/>
        <v>7.9999999998108251E-3</v>
      </c>
      <c r="S142" s="30" t="str">
        <f t="shared" si="52"/>
        <v xml:space="preserve">№121 </v>
      </c>
    </row>
    <row r="143" spans="2:19" x14ac:dyDescent="0.25">
      <c r="B143" s="8" t="s">
        <v>156</v>
      </c>
      <c r="C143" s="27">
        <v>1826.21</v>
      </c>
      <c r="D143" s="27">
        <v>393.07</v>
      </c>
      <c r="E143" s="27">
        <v>2219.29</v>
      </c>
      <c r="F143" s="28">
        <v>1902.44</v>
      </c>
      <c r="G143" s="28">
        <v>414.32</v>
      </c>
      <c r="H143" s="28">
        <v>2316.7600000000002</v>
      </c>
      <c r="I143" s="27">
        <f>F143-C143</f>
        <v>76.230000000000018</v>
      </c>
      <c r="J143" s="27">
        <f>G143-D143</f>
        <v>21.25</v>
      </c>
      <c r="K143" s="27">
        <f>H143-E143</f>
        <v>97.470000000000255</v>
      </c>
      <c r="L143" s="29">
        <v>-449.44820000000004</v>
      </c>
      <c r="M143" s="29">
        <v>988.86</v>
      </c>
      <c r="N143" s="31">
        <f>I143*N$6</f>
        <v>541.23300000000006</v>
      </c>
      <c r="O143" s="4">
        <f>J143*O$6</f>
        <v>59.924999999999997</v>
      </c>
      <c r="P143" s="8">
        <f t="shared" si="53"/>
        <v>601.15800000000002</v>
      </c>
      <c r="Q143" s="8"/>
      <c r="R143" s="43">
        <f t="shared" si="54"/>
        <v>-61.746200000000158</v>
      </c>
      <c r="S143" s="4" t="str">
        <f t="shared" si="52"/>
        <v xml:space="preserve">№122 </v>
      </c>
    </row>
    <row r="144" spans="2:19" x14ac:dyDescent="0.25">
      <c r="B144" s="26" t="s">
        <v>157</v>
      </c>
      <c r="I144" s="27"/>
      <c r="J144" s="27"/>
      <c r="K144" s="27"/>
      <c r="L144" s="29">
        <v>0.17660000000114451</v>
      </c>
      <c r="M144" s="29"/>
      <c r="N144" s="29"/>
      <c r="O144" s="30"/>
      <c r="P144" s="26"/>
      <c r="Q144" s="26"/>
      <c r="R144" s="45">
        <f t="shared" si="54"/>
        <v>0.17660000000114451</v>
      </c>
      <c r="S144" s="30" t="str">
        <f t="shared" si="52"/>
        <v xml:space="preserve">№123 </v>
      </c>
    </row>
    <row r="145" spans="2:19" x14ac:dyDescent="0.25">
      <c r="B145" s="8" t="s">
        <v>158</v>
      </c>
      <c r="I145" s="27"/>
      <c r="J145" s="27"/>
      <c r="K145" s="27"/>
      <c r="L145" s="29">
        <v>29.438200000005395</v>
      </c>
      <c r="M145" s="29"/>
      <c r="N145" s="31"/>
      <c r="O145" s="4"/>
      <c r="P145" s="8"/>
      <c r="Q145" s="8"/>
      <c r="R145" s="43">
        <f t="shared" si="54"/>
        <v>29.438200000005395</v>
      </c>
      <c r="S145" s="4" t="str">
        <f t="shared" si="52"/>
        <v xml:space="preserve">№123а </v>
      </c>
    </row>
    <row r="146" spans="2:19" x14ac:dyDescent="0.25">
      <c r="B146" s="26" t="s">
        <v>159</v>
      </c>
      <c r="I146" s="27"/>
      <c r="J146" s="27"/>
      <c r="K146" s="27"/>
      <c r="L146" s="29">
        <v>498.18489999999997</v>
      </c>
      <c r="M146" s="29"/>
      <c r="N146" s="29"/>
      <c r="O146" s="30"/>
      <c r="P146" s="26"/>
      <c r="Q146" s="26"/>
      <c r="R146" s="45">
        <f t="shared" si="54"/>
        <v>498.18489999999997</v>
      </c>
      <c r="S146" s="30" t="str">
        <f t="shared" si="52"/>
        <v>№124 сбыт</v>
      </c>
    </row>
    <row r="147" spans="2:19" x14ac:dyDescent="0.25">
      <c r="B147" s="8" t="s">
        <v>160</v>
      </c>
      <c r="C147" s="27">
        <v>3320.2400000000002</v>
      </c>
      <c r="D147" s="27">
        <v>1479.78</v>
      </c>
      <c r="E147" s="27">
        <v>4800.1099999999997</v>
      </c>
      <c r="F147" s="28">
        <v>3320.27</v>
      </c>
      <c r="G147" s="28">
        <v>1479.78</v>
      </c>
      <c r="H147" s="28">
        <v>4800.1400000000003</v>
      </c>
      <c r="I147" s="27">
        <f t="shared" ref="I147:K150" si="55">F147-C147</f>
        <v>2.9999999999745341E-2</v>
      </c>
      <c r="J147" s="27">
        <f t="shared" si="55"/>
        <v>0</v>
      </c>
      <c r="K147" s="27">
        <f t="shared" si="55"/>
        <v>3.0000000000654836E-2</v>
      </c>
      <c r="L147" s="29">
        <v>5288.0155000000004</v>
      </c>
      <c r="M147" s="29"/>
      <c r="N147" s="27">
        <f t="shared" ref="N147:O150" si="56">I147*N$6</f>
        <v>0.21299999999819191</v>
      </c>
      <c r="O147" s="4">
        <f t="shared" si="56"/>
        <v>0</v>
      </c>
      <c r="P147" s="8">
        <f t="shared" si="53"/>
        <v>0.21299999999819191</v>
      </c>
      <c r="Q147" s="8"/>
      <c r="R147" s="43">
        <f t="shared" si="54"/>
        <v>5287.8025000000025</v>
      </c>
      <c r="S147" s="4" t="str">
        <f t="shared" si="52"/>
        <v xml:space="preserve">№125 </v>
      </c>
    </row>
    <row r="148" spans="2:19" x14ac:dyDescent="0.25">
      <c r="B148" s="26" t="s">
        <v>161</v>
      </c>
      <c r="C148" s="27">
        <v>6964.9000000000005</v>
      </c>
      <c r="D148" s="27">
        <v>2136.59</v>
      </c>
      <c r="E148" s="27">
        <v>9101.5</v>
      </c>
      <c r="F148" s="28">
        <v>7328.07</v>
      </c>
      <c r="G148" s="28">
        <v>2248.98</v>
      </c>
      <c r="H148" s="28">
        <v>9577.0499999999993</v>
      </c>
      <c r="I148" s="27">
        <f t="shared" si="55"/>
        <v>363.16999999999916</v>
      </c>
      <c r="J148" s="27">
        <f t="shared" si="55"/>
        <v>112.38999999999987</v>
      </c>
      <c r="K148" s="27">
        <f t="shared" si="55"/>
        <v>475.54999999999927</v>
      </c>
      <c r="L148" s="29">
        <v>-10517.618699999995</v>
      </c>
      <c r="M148" s="29"/>
      <c r="N148" s="29">
        <f t="shared" si="56"/>
        <v>2578.5069999999942</v>
      </c>
      <c r="O148" s="30">
        <f t="shared" si="56"/>
        <v>316.93979999999965</v>
      </c>
      <c r="P148" s="26">
        <f t="shared" si="53"/>
        <v>2895.4467999999938</v>
      </c>
      <c r="Q148" s="26"/>
      <c r="R148" s="45">
        <f t="shared" si="54"/>
        <v>-13413.06549999999</v>
      </c>
      <c r="S148" s="30" t="str">
        <f t="shared" si="52"/>
        <v xml:space="preserve">№126\1 </v>
      </c>
    </row>
    <row r="149" spans="2:19" x14ac:dyDescent="0.25">
      <c r="B149" s="8" t="s">
        <v>162</v>
      </c>
      <c r="C149" s="27">
        <v>5110.3100000000004</v>
      </c>
      <c r="D149" s="27">
        <v>2736.36</v>
      </c>
      <c r="E149" s="27">
        <v>7846.82</v>
      </c>
      <c r="F149" s="28">
        <v>5118.16</v>
      </c>
      <c r="G149" s="28">
        <v>2740.04</v>
      </c>
      <c r="H149" s="28">
        <v>7858.34</v>
      </c>
      <c r="I149" s="27">
        <f t="shared" si="55"/>
        <v>7.8499999999994543</v>
      </c>
      <c r="J149" s="27">
        <f t="shared" si="55"/>
        <v>3.6799999999998363</v>
      </c>
      <c r="K149" s="27">
        <f t="shared" si="55"/>
        <v>11.520000000000437</v>
      </c>
      <c r="L149" s="29">
        <v>-7315.7835000000032</v>
      </c>
      <c r="M149" s="29"/>
      <c r="N149" s="31">
        <f t="shared" si="56"/>
        <v>55.73499999999612</v>
      </c>
      <c r="O149" s="4">
        <f t="shared" si="56"/>
        <v>10.377599999999537</v>
      </c>
      <c r="P149" s="8">
        <f t="shared" si="53"/>
        <v>66.112599999995652</v>
      </c>
      <c r="Q149" s="8"/>
      <c r="R149" s="43">
        <f t="shared" si="54"/>
        <v>-7381.896099999999</v>
      </c>
      <c r="S149" s="4" t="str">
        <f t="shared" si="52"/>
        <v xml:space="preserve">№126\2 </v>
      </c>
    </row>
    <row r="150" spans="2:19" x14ac:dyDescent="0.25">
      <c r="B150" s="26" t="s">
        <v>163</v>
      </c>
      <c r="C150" s="27">
        <v>93.41</v>
      </c>
      <c r="D150" s="27">
        <v>508.23</v>
      </c>
      <c r="E150" s="27">
        <v>601.66</v>
      </c>
      <c r="F150" s="28">
        <v>93.57</v>
      </c>
      <c r="G150" s="28">
        <v>508.29</v>
      </c>
      <c r="H150" s="28">
        <v>601.89</v>
      </c>
      <c r="I150" s="27">
        <f t="shared" si="55"/>
        <v>0.15999999999999659</v>
      </c>
      <c r="J150" s="27">
        <f t="shared" si="55"/>
        <v>6.0000000000002274E-2</v>
      </c>
      <c r="K150" s="27">
        <f t="shared" si="55"/>
        <v>0.23000000000001819</v>
      </c>
      <c r="L150" s="29">
        <v>909.85989999999981</v>
      </c>
      <c r="M150" s="29"/>
      <c r="N150" s="29">
        <f t="shared" si="56"/>
        <v>1.1359999999999757</v>
      </c>
      <c r="O150" s="30">
        <f t="shared" si="56"/>
        <v>0.1692000000000064</v>
      </c>
      <c r="P150" s="26">
        <f t="shared" si="53"/>
        <v>1.3051999999999822</v>
      </c>
      <c r="Q150" s="26"/>
      <c r="R150" s="45">
        <f t="shared" si="54"/>
        <v>908.5546999999998</v>
      </c>
      <c r="S150" s="30" t="str">
        <f t="shared" si="52"/>
        <v xml:space="preserve">№127 </v>
      </c>
    </row>
    <row r="151" spans="2:19" ht="16.5" thickBot="1" x14ac:dyDescent="0.3">
      <c r="B151" s="8" t="s">
        <v>164</v>
      </c>
      <c r="I151" s="27"/>
      <c r="J151" s="27"/>
      <c r="K151" s="27"/>
      <c r="L151" s="29">
        <v>711.49490875777678</v>
      </c>
      <c r="M151" s="29"/>
      <c r="N151" s="31"/>
      <c r="O151" s="4"/>
      <c r="P151" s="8"/>
      <c r="Q151" s="8"/>
      <c r="R151" s="43">
        <f t="shared" si="54"/>
        <v>711.49490875777678</v>
      </c>
      <c r="S151" s="4" t="str">
        <f t="shared" si="52"/>
        <v>№128 сбыт</v>
      </c>
    </row>
    <row r="152" spans="2:19" ht="16.5" thickBot="1" x14ac:dyDescent="0.3">
      <c r="B152" s="26" t="s">
        <v>165</v>
      </c>
      <c r="C152" s="27">
        <v>48291.103999999999</v>
      </c>
      <c r="D152" s="27">
        <v>22553.542000000001</v>
      </c>
      <c r="E152" s="34">
        <v>70844.646000000008</v>
      </c>
      <c r="F152" s="101">
        <v>48291.103999999999</v>
      </c>
      <c r="G152" s="101">
        <v>22553.542000000001</v>
      </c>
      <c r="H152" s="101">
        <v>70844.646000000008</v>
      </c>
      <c r="I152" s="27">
        <f>F152-C152</f>
        <v>0</v>
      </c>
      <c r="J152" s="27">
        <f>G152-D152</f>
        <v>0</v>
      </c>
      <c r="K152" s="27">
        <f>H152-E152</f>
        <v>0</v>
      </c>
      <c r="L152" s="29">
        <v>-2525.1541400000206</v>
      </c>
      <c r="M152" s="29"/>
      <c r="N152" s="29">
        <f>I152*N$6</f>
        <v>0</v>
      </c>
      <c r="O152" s="30">
        <f>J152*O$6</f>
        <v>0</v>
      </c>
      <c r="P152" s="26">
        <f t="shared" si="53"/>
        <v>0</v>
      </c>
      <c r="Q152" s="26"/>
      <c r="R152" s="45">
        <f t="shared" si="54"/>
        <v>-2525.1541400000206</v>
      </c>
      <c r="S152" s="30" t="str">
        <f t="shared" si="52"/>
        <v>№129</v>
      </c>
    </row>
    <row r="153" spans="2:19" x14ac:dyDescent="0.25">
      <c r="B153" s="8" t="s">
        <v>166</v>
      </c>
      <c r="I153" s="27"/>
      <c r="J153" s="27"/>
      <c r="K153" s="27"/>
      <c r="L153" s="29">
        <v>1.5999999977793777E-3</v>
      </c>
      <c r="M153" s="29"/>
      <c r="N153" s="31"/>
      <c r="O153" s="4"/>
      <c r="P153" s="8"/>
      <c r="Q153" s="8"/>
      <c r="R153" s="43">
        <f t="shared" si="54"/>
        <v>1.5999999977793777E-3</v>
      </c>
      <c r="S153" s="4" t="str">
        <f t="shared" si="52"/>
        <v>№130 сбыт</v>
      </c>
    </row>
    <row r="154" spans="2:19" x14ac:dyDescent="0.25">
      <c r="B154" s="26" t="s">
        <v>167</v>
      </c>
      <c r="C154" s="27">
        <v>70600.66</v>
      </c>
      <c r="D154" s="27">
        <v>33968.71</v>
      </c>
      <c r="E154" s="27">
        <v>104569.38</v>
      </c>
      <c r="F154" s="28">
        <v>70600.66</v>
      </c>
      <c r="G154" s="28">
        <v>33968.71</v>
      </c>
      <c r="H154" s="28">
        <v>104569.38</v>
      </c>
      <c r="I154" s="27">
        <f t="shared" ref="I154:K160" si="57">F154-C154</f>
        <v>0</v>
      </c>
      <c r="J154" s="27">
        <f t="shared" si="57"/>
        <v>0</v>
      </c>
      <c r="K154" s="27">
        <f t="shared" si="57"/>
        <v>0</v>
      </c>
      <c r="L154" s="29">
        <v>1265.6094999999841</v>
      </c>
      <c r="M154" s="29"/>
      <c r="N154" s="29">
        <f t="shared" ref="N154:O160" si="58">I154*N$6</f>
        <v>0</v>
      </c>
      <c r="O154" s="30">
        <f t="shared" si="58"/>
        <v>0</v>
      </c>
      <c r="P154" s="26">
        <f t="shared" si="53"/>
        <v>0</v>
      </c>
      <c r="Q154" s="26"/>
      <c r="R154" s="45">
        <f t="shared" si="54"/>
        <v>1265.6094999999841</v>
      </c>
      <c r="S154" s="30" t="str">
        <f t="shared" si="52"/>
        <v xml:space="preserve">№131 </v>
      </c>
    </row>
    <row r="155" spans="2:19" x14ac:dyDescent="0.25">
      <c r="B155" s="8" t="s">
        <v>168</v>
      </c>
      <c r="C155" s="27">
        <v>3799.73</v>
      </c>
      <c r="D155" s="27">
        <v>1146.42</v>
      </c>
      <c r="E155" s="27">
        <v>4946.16</v>
      </c>
      <c r="F155" s="28">
        <v>3799.73</v>
      </c>
      <c r="G155" s="28">
        <v>1146.42</v>
      </c>
      <c r="H155" s="28">
        <v>4946.16</v>
      </c>
      <c r="I155" s="27">
        <f t="shared" si="57"/>
        <v>0</v>
      </c>
      <c r="J155" s="27">
        <f t="shared" si="57"/>
        <v>0</v>
      </c>
      <c r="K155" s="27">
        <f t="shared" si="57"/>
        <v>0</v>
      </c>
      <c r="L155" s="29">
        <v>-77.208100000003469</v>
      </c>
      <c r="M155" s="29">
        <v>92</v>
      </c>
      <c r="N155" s="27">
        <f t="shared" si="58"/>
        <v>0</v>
      </c>
      <c r="O155" s="4">
        <f t="shared" si="58"/>
        <v>0</v>
      </c>
      <c r="P155" s="8">
        <f t="shared" si="53"/>
        <v>0</v>
      </c>
      <c r="Q155" s="8"/>
      <c r="R155" s="45">
        <f t="shared" si="54"/>
        <v>14.791899999996531</v>
      </c>
      <c r="S155" s="4" t="str">
        <f t="shared" si="52"/>
        <v xml:space="preserve">№132 </v>
      </c>
    </row>
    <row r="156" spans="2:19" x14ac:dyDescent="0.25">
      <c r="B156" s="26" t="s">
        <v>169</v>
      </c>
      <c r="C156" s="27">
        <v>3188.13</v>
      </c>
      <c r="D156" s="27">
        <v>3501.2000000000003</v>
      </c>
      <c r="E156" s="27">
        <v>6689.33</v>
      </c>
      <c r="F156" s="28">
        <v>3188.13</v>
      </c>
      <c r="G156" s="28">
        <v>3501.2</v>
      </c>
      <c r="H156" s="28">
        <v>6689.33</v>
      </c>
      <c r="I156" s="27">
        <f t="shared" si="57"/>
        <v>0</v>
      </c>
      <c r="J156" s="27">
        <f t="shared" si="57"/>
        <v>0</v>
      </c>
      <c r="K156" s="27">
        <f t="shared" si="57"/>
        <v>0</v>
      </c>
      <c r="L156" s="29">
        <v>-297.49390000000085</v>
      </c>
      <c r="M156" s="29"/>
      <c r="N156" s="29">
        <f t="shared" si="58"/>
        <v>0</v>
      </c>
      <c r="O156" s="30">
        <f t="shared" si="58"/>
        <v>0</v>
      </c>
      <c r="P156" s="26">
        <f t="shared" si="53"/>
        <v>0</v>
      </c>
      <c r="Q156" s="26"/>
      <c r="R156" s="45">
        <f t="shared" si="54"/>
        <v>-297.49390000000085</v>
      </c>
      <c r="S156" s="30" t="str">
        <f t="shared" si="52"/>
        <v xml:space="preserve">№133 </v>
      </c>
    </row>
    <row r="157" spans="2:19" ht="16.5" thickBot="1" x14ac:dyDescent="0.3">
      <c r="B157" s="8" t="s">
        <v>170</v>
      </c>
      <c r="C157" s="27">
        <v>2824.4700000000003</v>
      </c>
      <c r="D157" s="27">
        <v>1105.69</v>
      </c>
      <c r="E157" s="27">
        <v>3930.2000000000003</v>
      </c>
      <c r="F157" s="28">
        <v>2831.3</v>
      </c>
      <c r="G157" s="28">
        <v>1106.68</v>
      </c>
      <c r="H157" s="28">
        <v>3938.01</v>
      </c>
      <c r="I157" s="27">
        <f t="shared" si="57"/>
        <v>6.8299999999999272</v>
      </c>
      <c r="J157" s="27">
        <f t="shared" si="57"/>
        <v>0.99000000000000909</v>
      </c>
      <c r="K157" s="27">
        <f t="shared" si="57"/>
        <v>7.8099999999999454</v>
      </c>
      <c r="L157" s="29">
        <v>377.11930000000081</v>
      </c>
      <c r="M157" s="29"/>
      <c r="N157" s="31">
        <f t="shared" si="58"/>
        <v>48.492999999999483</v>
      </c>
      <c r="O157" s="4">
        <f t="shared" si="58"/>
        <v>2.7918000000000256</v>
      </c>
      <c r="P157" s="8">
        <f t="shared" si="53"/>
        <v>51.284799999999507</v>
      </c>
      <c r="Q157" s="8"/>
      <c r="R157" s="43">
        <f t="shared" si="54"/>
        <v>325.8345000000013</v>
      </c>
      <c r="S157" s="4" t="str">
        <f t="shared" si="52"/>
        <v xml:space="preserve">№134 </v>
      </c>
    </row>
    <row r="158" spans="2:19" ht="16.5" thickBot="1" x14ac:dyDescent="0.3">
      <c r="B158" s="26" t="s">
        <v>171</v>
      </c>
      <c r="C158" s="27">
        <v>2866.84</v>
      </c>
      <c r="D158" s="27">
        <v>1550.46</v>
      </c>
      <c r="E158" s="27">
        <v>4417.33</v>
      </c>
      <c r="F158" s="28">
        <v>2915.21</v>
      </c>
      <c r="G158" s="28">
        <v>1594.83</v>
      </c>
      <c r="H158" s="35">
        <v>4510.07</v>
      </c>
      <c r="I158" s="27">
        <f t="shared" si="57"/>
        <v>48.369999999999891</v>
      </c>
      <c r="J158" s="27">
        <f t="shared" si="57"/>
        <v>44.369999999999891</v>
      </c>
      <c r="K158" s="27">
        <f t="shared" si="57"/>
        <v>92.739999999999782</v>
      </c>
      <c r="L158" s="29">
        <v>-4736.7148999999999</v>
      </c>
      <c r="M158" s="29"/>
      <c r="N158" s="29">
        <f t="shared" si="58"/>
        <v>343.42699999999923</v>
      </c>
      <c r="O158" s="30">
        <f t="shared" si="58"/>
        <v>125.12339999999969</v>
      </c>
      <c r="P158" s="26">
        <f t="shared" si="53"/>
        <v>468.55039999999894</v>
      </c>
      <c r="Q158" s="26"/>
      <c r="R158" s="45">
        <f t="shared" si="54"/>
        <v>-5205.2652999999991</v>
      </c>
      <c r="S158" s="30" t="str">
        <f t="shared" si="52"/>
        <v xml:space="preserve">№135 </v>
      </c>
    </row>
    <row r="159" spans="2:19" x14ac:dyDescent="0.25">
      <c r="B159" s="8" t="s">
        <v>172</v>
      </c>
      <c r="C159" s="27">
        <v>1811.51</v>
      </c>
      <c r="D159" s="27">
        <v>1368.63</v>
      </c>
      <c r="E159" s="27">
        <v>3180.14</v>
      </c>
      <c r="F159" s="28">
        <v>1811.61</v>
      </c>
      <c r="G159" s="28">
        <v>1368.63</v>
      </c>
      <c r="H159" s="28">
        <v>3180.25</v>
      </c>
      <c r="I159" s="27">
        <f t="shared" si="57"/>
        <v>9.9999999999909051E-2</v>
      </c>
      <c r="J159" s="27">
        <f t="shared" si="57"/>
        <v>0</v>
      </c>
      <c r="K159" s="27">
        <f t="shared" si="57"/>
        <v>0.11000000000012733</v>
      </c>
      <c r="L159" s="29">
        <v>7373.9290000000001</v>
      </c>
      <c r="M159" s="29"/>
      <c r="N159" s="31">
        <f t="shared" si="58"/>
        <v>0.70999999999935426</v>
      </c>
      <c r="O159" s="4">
        <f t="shared" si="58"/>
        <v>0</v>
      </c>
      <c r="P159" s="8">
        <f t="shared" si="53"/>
        <v>0.70999999999935426</v>
      </c>
      <c r="Q159" s="8"/>
      <c r="R159" s="43">
        <f t="shared" si="54"/>
        <v>7373.219000000001</v>
      </c>
      <c r="S159" s="4" t="str">
        <f t="shared" si="52"/>
        <v xml:space="preserve">№136 </v>
      </c>
    </row>
    <row r="160" spans="2:19" x14ac:dyDescent="0.25">
      <c r="B160" s="26" t="s">
        <v>173</v>
      </c>
      <c r="C160" s="27">
        <v>6471.81</v>
      </c>
      <c r="D160" s="27">
        <v>2784.35</v>
      </c>
      <c r="E160" s="27">
        <v>9256.19</v>
      </c>
      <c r="F160" s="28">
        <v>6486.8</v>
      </c>
      <c r="G160" s="28">
        <v>2792.34</v>
      </c>
      <c r="H160" s="28">
        <v>9279.16</v>
      </c>
      <c r="I160" s="27">
        <f t="shared" si="57"/>
        <v>14.989999999999782</v>
      </c>
      <c r="J160" s="27">
        <f t="shared" si="57"/>
        <v>7.9900000000002365</v>
      </c>
      <c r="K160" s="27">
        <f t="shared" si="57"/>
        <v>22.969999999999345</v>
      </c>
      <c r="L160" s="29">
        <v>127.47970000000203</v>
      </c>
      <c r="M160" s="29"/>
      <c r="N160" s="29">
        <f t="shared" si="58"/>
        <v>106.42899999999844</v>
      </c>
      <c r="O160" s="30">
        <f t="shared" si="58"/>
        <v>22.531800000000665</v>
      </c>
      <c r="P160" s="26">
        <f t="shared" si="53"/>
        <v>128.9607999999991</v>
      </c>
      <c r="Q160" s="26"/>
      <c r="R160" s="45">
        <f t="shared" si="54"/>
        <v>-1.4810999999970704</v>
      </c>
      <c r="S160" s="30" t="str">
        <f t="shared" si="52"/>
        <v>№137</v>
      </c>
    </row>
    <row r="161" spans="2:19" x14ac:dyDescent="0.25">
      <c r="B161" s="8" t="s">
        <v>174</v>
      </c>
      <c r="I161" s="27"/>
      <c r="J161" s="27"/>
      <c r="K161" s="27"/>
      <c r="L161" s="29">
        <v>-4997.57</v>
      </c>
      <c r="M161" s="29"/>
      <c r="N161" s="31"/>
      <c r="O161" s="4">
        <f t="shared" ref="O161:O185" si="59">J161*O$6</f>
        <v>0</v>
      </c>
      <c r="P161" s="8">
        <f t="shared" si="53"/>
        <v>0</v>
      </c>
      <c r="Q161" s="8"/>
      <c r="R161" s="43">
        <f t="shared" si="54"/>
        <v>-4997.57</v>
      </c>
      <c r="S161" s="4" t="str">
        <f t="shared" si="52"/>
        <v>№138</v>
      </c>
    </row>
    <row r="162" spans="2:19" x14ac:dyDescent="0.25">
      <c r="B162" s="26" t="s">
        <v>175</v>
      </c>
      <c r="I162" s="27"/>
      <c r="J162" s="27"/>
      <c r="K162" s="27"/>
      <c r="L162" s="29">
        <v>10.557499999991705</v>
      </c>
      <c r="M162" s="29"/>
      <c r="N162" s="29">
        <f>I162*N$6</f>
        <v>0</v>
      </c>
      <c r="O162" s="30">
        <f t="shared" si="59"/>
        <v>0</v>
      </c>
      <c r="P162" s="26">
        <f t="shared" si="53"/>
        <v>0</v>
      </c>
      <c r="Q162" s="26"/>
      <c r="R162" s="45">
        <f t="shared" si="54"/>
        <v>10.557499999991705</v>
      </c>
      <c r="S162" s="30" t="str">
        <f t="shared" si="52"/>
        <v xml:space="preserve">№139 </v>
      </c>
    </row>
    <row r="163" spans="2:19" x14ac:dyDescent="0.25">
      <c r="B163" s="8" t="s">
        <v>176</v>
      </c>
      <c r="I163" s="27"/>
      <c r="J163" s="27"/>
      <c r="K163" s="27"/>
      <c r="L163" s="29">
        <v>2.1765000000004875</v>
      </c>
      <c r="M163" s="29"/>
      <c r="N163" s="27">
        <f>I163*N$6</f>
        <v>0</v>
      </c>
      <c r="O163" s="4">
        <f t="shared" si="59"/>
        <v>0</v>
      </c>
      <c r="P163" s="8">
        <f t="shared" si="53"/>
        <v>0</v>
      </c>
      <c r="Q163" s="8"/>
      <c r="R163" s="43">
        <f t="shared" si="54"/>
        <v>2.1765000000004875</v>
      </c>
      <c r="S163" s="4" t="str">
        <f t="shared" si="52"/>
        <v xml:space="preserve">№140 </v>
      </c>
    </row>
    <row r="164" spans="2:19" x14ac:dyDescent="0.25">
      <c r="B164" s="26" t="s">
        <v>177</v>
      </c>
      <c r="I164" s="27"/>
      <c r="J164" s="27"/>
      <c r="K164" s="27"/>
      <c r="L164" s="29">
        <v>-1.8000000018218998E-3</v>
      </c>
      <c r="M164" s="29"/>
      <c r="N164" s="29"/>
      <c r="O164" s="30">
        <f t="shared" si="59"/>
        <v>0</v>
      </c>
      <c r="P164" s="26">
        <f t="shared" si="53"/>
        <v>0</v>
      </c>
      <c r="Q164" s="26"/>
      <c r="R164" s="45">
        <f t="shared" si="54"/>
        <v>-1.8000000018218998E-3</v>
      </c>
      <c r="S164" s="30" t="str">
        <f t="shared" si="52"/>
        <v>№141\1 сбыт</v>
      </c>
    </row>
    <row r="165" spans="2:19" x14ac:dyDescent="0.25">
      <c r="B165" s="8" t="s">
        <v>178</v>
      </c>
      <c r="C165" s="27">
        <v>3884.64</v>
      </c>
      <c r="D165" s="27">
        <v>859.13</v>
      </c>
      <c r="E165" s="27">
        <v>4743.78</v>
      </c>
      <c r="F165" s="28">
        <v>3948.16</v>
      </c>
      <c r="G165" s="28">
        <v>874.51</v>
      </c>
      <c r="H165" s="28">
        <v>4822.6899999999996</v>
      </c>
      <c r="I165" s="27">
        <f>F165-C165</f>
        <v>63.519999999999982</v>
      </c>
      <c r="J165" s="27">
        <f>G165-D165</f>
        <v>15.379999999999995</v>
      </c>
      <c r="K165" s="27">
        <f>H165-E165</f>
        <v>78.909999999999854</v>
      </c>
      <c r="L165" s="29">
        <v>271.08599999999694</v>
      </c>
      <c r="M165" s="29"/>
      <c r="N165" s="31">
        <f>I165*N$6</f>
        <v>450.99199999999985</v>
      </c>
      <c r="O165" s="4">
        <f t="shared" si="59"/>
        <v>43.371599999999987</v>
      </c>
      <c r="P165" s="8">
        <f t="shared" si="53"/>
        <v>494.36359999999985</v>
      </c>
      <c r="Q165" s="8"/>
      <c r="R165" s="43">
        <f t="shared" si="54"/>
        <v>-223.27760000000291</v>
      </c>
      <c r="S165" s="4" t="str">
        <f t="shared" si="52"/>
        <v xml:space="preserve">№141\2 </v>
      </c>
    </row>
    <row r="166" spans="2:19" x14ac:dyDescent="0.25">
      <c r="B166" s="26" t="s">
        <v>179</v>
      </c>
      <c r="I166" s="27"/>
      <c r="J166" s="27"/>
      <c r="K166" s="27"/>
      <c r="L166" s="29">
        <v>218.90550000000007</v>
      </c>
      <c r="M166" s="29"/>
      <c r="N166" s="29"/>
      <c r="O166" s="30">
        <f t="shared" si="59"/>
        <v>0</v>
      </c>
      <c r="P166" s="26">
        <f t="shared" si="53"/>
        <v>0</v>
      </c>
      <c r="Q166" s="26"/>
      <c r="R166" s="45">
        <f t="shared" si="54"/>
        <v>218.90550000000007</v>
      </c>
      <c r="S166" s="30" t="str">
        <f t="shared" si="52"/>
        <v xml:space="preserve">№142 </v>
      </c>
    </row>
    <row r="167" spans="2:19" x14ac:dyDescent="0.25">
      <c r="B167" s="8" t="s">
        <v>180</v>
      </c>
      <c r="C167" s="27">
        <v>88.52</v>
      </c>
      <c r="D167" s="27">
        <v>68.95</v>
      </c>
      <c r="E167" s="27">
        <v>157.47999999999999</v>
      </c>
      <c r="F167" s="28">
        <v>88.52</v>
      </c>
      <c r="G167" s="28">
        <v>68.95</v>
      </c>
      <c r="H167" s="28">
        <v>157.47999999999999</v>
      </c>
      <c r="I167" s="27">
        <f t="shared" ref="I167:K170" si="60">F167-C167</f>
        <v>0</v>
      </c>
      <c r="J167" s="27">
        <f t="shared" si="60"/>
        <v>0</v>
      </c>
      <c r="K167" s="27">
        <f t="shared" si="60"/>
        <v>0</v>
      </c>
      <c r="L167" s="29">
        <v>-725.08580000000006</v>
      </c>
      <c r="M167" s="29"/>
      <c r="N167" s="31">
        <f t="shared" ref="N167:N177" si="61">I167*N$6</f>
        <v>0</v>
      </c>
      <c r="O167" s="4">
        <f t="shared" si="59"/>
        <v>0</v>
      </c>
      <c r="P167" s="8">
        <f t="shared" si="53"/>
        <v>0</v>
      </c>
      <c r="Q167" s="8"/>
      <c r="R167" s="43">
        <f t="shared" si="54"/>
        <v>-725.08580000000006</v>
      </c>
      <c r="S167" s="4" t="str">
        <f t="shared" si="52"/>
        <v xml:space="preserve">№143 </v>
      </c>
    </row>
    <row r="168" spans="2:19" x14ac:dyDescent="0.25">
      <c r="B168" s="26" t="s">
        <v>181</v>
      </c>
      <c r="C168" s="27">
        <v>564.93000000000006</v>
      </c>
      <c r="D168" s="27">
        <v>228.5</v>
      </c>
      <c r="E168" s="27">
        <v>793.45</v>
      </c>
      <c r="F168" s="28">
        <v>564.92999999999995</v>
      </c>
      <c r="G168" s="28">
        <v>228.5</v>
      </c>
      <c r="H168" s="28">
        <v>793.45</v>
      </c>
      <c r="I168" s="27">
        <f t="shared" si="60"/>
        <v>0</v>
      </c>
      <c r="J168" s="27">
        <f t="shared" si="60"/>
        <v>0</v>
      </c>
      <c r="K168" s="27">
        <f t="shared" si="60"/>
        <v>0</v>
      </c>
      <c r="L168" s="29">
        <v>-47.416800000000379</v>
      </c>
      <c r="M168" s="29"/>
      <c r="N168" s="29">
        <f t="shared" si="61"/>
        <v>0</v>
      </c>
      <c r="O168" s="30">
        <f t="shared" si="59"/>
        <v>0</v>
      </c>
      <c r="P168" s="26">
        <f t="shared" si="53"/>
        <v>0</v>
      </c>
      <c r="Q168" s="26"/>
      <c r="R168" s="45">
        <f t="shared" si="54"/>
        <v>-47.416800000000379</v>
      </c>
      <c r="S168" s="30" t="str">
        <f t="shared" si="52"/>
        <v>№143а</v>
      </c>
    </row>
    <row r="169" spans="2:19" x14ac:dyDescent="0.25">
      <c r="B169" s="8" t="s">
        <v>182</v>
      </c>
      <c r="C169" s="27">
        <v>10098.17</v>
      </c>
      <c r="D169" s="27">
        <v>6754.83</v>
      </c>
      <c r="E169" s="27">
        <v>16853.03</v>
      </c>
      <c r="F169" s="28">
        <v>10201.69</v>
      </c>
      <c r="G169" s="28">
        <v>6816.22</v>
      </c>
      <c r="H169" s="28">
        <v>17017.939999999999</v>
      </c>
      <c r="I169" s="27">
        <f t="shared" si="60"/>
        <v>103.52000000000044</v>
      </c>
      <c r="J169" s="27">
        <f t="shared" si="60"/>
        <v>61.390000000000327</v>
      </c>
      <c r="K169" s="27">
        <f t="shared" si="60"/>
        <v>164.90999999999985</v>
      </c>
      <c r="L169" s="29">
        <v>-841.65649999999732</v>
      </c>
      <c r="M169" s="29"/>
      <c r="N169" s="31">
        <f t="shared" si="61"/>
        <v>734.99200000000303</v>
      </c>
      <c r="O169" s="4">
        <f t="shared" si="59"/>
        <v>173.11980000000091</v>
      </c>
      <c r="P169" s="8">
        <f t="shared" si="53"/>
        <v>908.111800000004</v>
      </c>
      <c r="Q169" s="8"/>
      <c r="R169" s="43">
        <f t="shared" si="54"/>
        <v>-1749.7683000000013</v>
      </c>
      <c r="S169" s="4" t="str">
        <f t="shared" si="52"/>
        <v xml:space="preserve">№144 </v>
      </c>
    </row>
    <row r="170" spans="2:19" x14ac:dyDescent="0.25">
      <c r="B170" s="26" t="s">
        <v>183</v>
      </c>
      <c r="C170" s="27">
        <v>3830.02</v>
      </c>
      <c r="D170" s="27">
        <v>3098.62</v>
      </c>
      <c r="E170" s="27">
        <v>6928.66</v>
      </c>
      <c r="F170" s="28">
        <v>3917.37</v>
      </c>
      <c r="G170" s="28">
        <v>3115.93</v>
      </c>
      <c r="H170" s="28">
        <v>7033.31</v>
      </c>
      <c r="I170" s="27">
        <f t="shared" si="60"/>
        <v>87.349999999999909</v>
      </c>
      <c r="J170" s="27">
        <f t="shared" si="60"/>
        <v>17.309999999999945</v>
      </c>
      <c r="K170" s="27">
        <f t="shared" si="60"/>
        <v>104.65000000000055</v>
      </c>
      <c r="L170" s="29">
        <v>-14.384400000010551</v>
      </c>
      <c r="M170" s="29">
        <v>411</v>
      </c>
      <c r="N170" s="29">
        <f t="shared" si="61"/>
        <v>620.18499999999938</v>
      </c>
      <c r="O170" s="30">
        <f t="shared" si="59"/>
        <v>48.814199999999843</v>
      </c>
      <c r="P170" s="26">
        <f t="shared" si="53"/>
        <v>668.99919999999918</v>
      </c>
      <c r="Q170" s="26"/>
      <c r="R170" s="45">
        <f t="shared" si="54"/>
        <v>-272.38360000000978</v>
      </c>
      <c r="S170" s="30" t="str">
        <f t="shared" si="52"/>
        <v xml:space="preserve">№145\1 </v>
      </c>
    </row>
    <row r="171" spans="2:19" x14ac:dyDescent="0.25">
      <c r="B171" s="8" t="s">
        <v>184</v>
      </c>
      <c r="I171" s="27"/>
      <c r="J171" s="27"/>
      <c r="K171" s="27"/>
      <c r="L171" s="29">
        <v>0.66010000000278524</v>
      </c>
      <c r="M171" s="29"/>
      <c r="N171" s="27">
        <f t="shared" si="61"/>
        <v>0</v>
      </c>
      <c r="O171" s="4">
        <f t="shared" si="59"/>
        <v>0</v>
      </c>
      <c r="P171" s="8">
        <f t="shared" si="53"/>
        <v>0</v>
      </c>
      <c r="Q171" s="8"/>
      <c r="R171" s="43">
        <f t="shared" si="54"/>
        <v>0.66010000000278524</v>
      </c>
      <c r="S171" s="4" t="str">
        <f t="shared" si="52"/>
        <v>№145\2 сбыт</v>
      </c>
    </row>
    <row r="172" spans="2:19" ht="16.5" thickBot="1" x14ac:dyDescent="0.3">
      <c r="B172" s="26" t="s">
        <v>185</v>
      </c>
      <c r="C172" s="27">
        <v>9953.92</v>
      </c>
      <c r="D172" s="27">
        <v>4998.72</v>
      </c>
      <c r="E172" s="27">
        <v>14952.65</v>
      </c>
      <c r="F172" s="28">
        <v>9953.92</v>
      </c>
      <c r="G172" s="28">
        <v>4998.72</v>
      </c>
      <c r="H172" s="28">
        <v>14952.65</v>
      </c>
      <c r="I172" s="27">
        <f t="shared" ref="I172:K177" si="62">F172-C172</f>
        <v>0</v>
      </c>
      <c r="J172" s="27">
        <f t="shared" si="62"/>
        <v>0</v>
      </c>
      <c r="K172" s="27">
        <f t="shared" si="62"/>
        <v>0</v>
      </c>
      <c r="L172" s="29">
        <v>5636.6562000000049</v>
      </c>
      <c r="M172" s="29"/>
      <c r="N172" s="29">
        <f t="shared" si="61"/>
        <v>0</v>
      </c>
      <c r="O172" s="30">
        <f t="shared" si="59"/>
        <v>0</v>
      </c>
      <c r="P172" s="26">
        <f t="shared" si="53"/>
        <v>0</v>
      </c>
      <c r="Q172" s="26"/>
      <c r="R172" s="45">
        <f t="shared" si="54"/>
        <v>5636.6562000000049</v>
      </c>
      <c r="S172" s="30" t="str">
        <f t="shared" si="52"/>
        <v xml:space="preserve">№146 </v>
      </c>
    </row>
    <row r="173" spans="2:19" ht="16.5" thickBot="1" x14ac:dyDescent="0.3">
      <c r="B173" s="8" t="s">
        <v>186</v>
      </c>
      <c r="C173" s="27">
        <v>20837.028999999999</v>
      </c>
      <c r="D173" s="27">
        <v>11905.252</v>
      </c>
      <c r="E173" s="34">
        <v>32742.280999999999</v>
      </c>
      <c r="F173" s="101">
        <v>20837.028999999999</v>
      </c>
      <c r="G173" s="101">
        <v>11905.252</v>
      </c>
      <c r="H173" s="101">
        <v>32742.280999999999</v>
      </c>
      <c r="I173" s="27">
        <f t="shared" si="62"/>
        <v>0</v>
      </c>
      <c r="J173" s="27">
        <f t="shared" si="62"/>
        <v>0</v>
      </c>
      <c r="K173" s="27">
        <f t="shared" si="62"/>
        <v>0</v>
      </c>
      <c r="L173" s="29">
        <v>-9839.4714299999741</v>
      </c>
      <c r="M173" s="29"/>
      <c r="N173" s="27">
        <f t="shared" si="61"/>
        <v>0</v>
      </c>
      <c r="O173" s="4">
        <f t="shared" si="59"/>
        <v>0</v>
      </c>
      <c r="P173" s="8">
        <f t="shared" si="53"/>
        <v>0</v>
      </c>
      <c r="Q173" s="8"/>
      <c r="R173" s="43">
        <f t="shared" ref="R173:R204" si="63">L173-P173+M173+Q173</f>
        <v>-9839.4714299999741</v>
      </c>
      <c r="S173" s="4" t="str">
        <f t="shared" si="52"/>
        <v>№146 3ф</v>
      </c>
    </row>
    <row r="174" spans="2:19" x14ac:dyDescent="0.25">
      <c r="B174" s="26" t="s">
        <v>187</v>
      </c>
      <c r="C174" s="27">
        <v>2278.29</v>
      </c>
      <c r="D174" s="27">
        <v>3100.28</v>
      </c>
      <c r="E174" s="27">
        <v>5378.61</v>
      </c>
      <c r="F174" s="28">
        <v>2278.29</v>
      </c>
      <c r="G174" s="28">
        <v>3100.28</v>
      </c>
      <c r="H174" s="28">
        <v>5378.61</v>
      </c>
      <c r="I174" s="27">
        <f t="shared" si="62"/>
        <v>0</v>
      </c>
      <c r="J174" s="27">
        <f t="shared" si="62"/>
        <v>0</v>
      </c>
      <c r="K174" s="27">
        <f t="shared" si="62"/>
        <v>0</v>
      </c>
      <c r="L174" s="29">
        <v>-2995.001999999999</v>
      </c>
      <c r="M174" s="29">
        <f>263.98+395.44</f>
        <v>659.42000000000007</v>
      </c>
      <c r="N174" s="29">
        <f t="shared" si="61"/>
        <v>0</v>
      </c>
      <c r="O174" s="30">
        <f t="shared" si="59"/>
        <v>0</v>
      </c>
      <c r="P174" s="26">
        <f>SUM(N174:O174)</f>
        <v>0</v>
      </c>
      <c r="Q174" s="26"/>
      <c r="R174" s="45">
        <f>L174-P174+M174+Q174</f>
        <v>-2335.581999999999</v>
      </c>
      <c r="S174" s="30" t="str">
        <f t="shared" si="52"/>
        <v xml:space="preserve">№147 </v>
      </c>
    </row>
    <row r="175" spans="2:19" x14ac:dyDescent="0.25">
      <c r="B175" s="8" t="s">
        <v>188</v>
      </c>
      <c r="C175" s="27">
        <v>1555.58</v>
      </c>
      <c r="D175" s="27">
        <v>3923.7400000000002</v>
      </c>
      <c r="E175" s="27">
        <v>5479.38</v>
      </c>
      <c r="F175" s="28">
        <v>1688.79</v>
      </c>
      <c r="G175" s="28">
        <v>3965.04</v>
      </c>
      <c r="H175" s="28">
        <v>5653.9</v>
      </c>
      <c r="I175" s="27">
        <f t="shared" si="62"/>
        <v>133.21000000000004</v>
      </c>
      <c r="J175" s="27">
        <f t="shared" si="62"/>
        <v>41.299999999999727</v>
      </c>
      <c r="K175" s="27">
        <f t="shared" si="62"/>
        <v>174.51999999999953</v>
      </c>
      <c r="L175" s="29">
        <v>27.064800000000673</v>
      </c>
      <c r="M175" s="29"/>
      <c r="N175" s="31">
        <f t="shared" si="61"/>
        <v>945.79100000000017</v>
      </c>
      <c r="O175" s="4">
        <f t="shared" si="59"/>
        <v>116.46599999999923</v>
      </c>
      <c r="P175" s="8">
        <f t="shared" si="53"/>
        <v>1062.2569999999994</v>
      </c>
      <c r="Q175" s="8"/>
      <c r="R175" s="43">
        <f t="shared" si="63"/>
        <v>-1035.1921999999986</v>
      </c>
      <c r="S175" s="4" t="str">
        <f t="shared" si="52"/>
        <v>№148</v>
      </c>
    </row>
    <row r="176" spans="2:19" x14ac:dyDescent="0.25">
      <c r="B176" s="26" t="s">
        <v>189</v>
      </c>
      <c r="C176" s="27">
        <v>29779.52</v>
      </c>
      <c r="D176" s="27">
        <v>15273.95</v>
      </c>
      <c r="E176" s="27">
        <v>45053.49</v>
      </c>
      <c r="F176" s="28">
        <v>29924.27</v>
      </c>
      <c r="G176" s="28">
        <v>15307.69</v>
      </c>
      <c r="H176" s="28">
        <v>45231.99</v>
      </c>
      <c r="I176" s="27">
        <f t="shared" si="62"/>
        <v>144.75</v>
      </c>
      <c r="J176" s="27">
        <f t="shared" si="62"/>
        <v>33.739999999999782</v>
      </c>
      <c r="K176" s="27">
        <f t="shared" si="62"/>
        <v>178.5</v>
      </c>
      <c r="L176" s="29">
        <v>-687.45160000000965</v>
      </c>
      <c r="M176" s="29">
        <v>1698.78</v>
      </c>
      <c r="N176" s="29">
        <f t="shared" si="61"/>
        <v>1027.7249999999999</v>
      </c>
      <c r="O176" s="30">
        <f t="shared" si="59"/>
        <v>95.146799999999374</v>
      </c>
      <c r="P176" s="26">
        <f t="shared" si="53"/>
        <v>1122.8717999999992</v>
      </c>
      <c r="Q176" s="26"/>
      <c r="R176" s="45">
        <f t="shared" si="63"/>
        <v>-111.54340000000889</v>
      </c>
      <c r="S176" s="30" t="str">
        <f t="shared" si="52"/>
        <v>№149</v>
      </c>
    </row>
    <row r="177" spans="2:19" x14ac:dyDescent="0.25">
      <c r="B177" s="8" t="s">
        <v>190</v>
      </c>
      <c r="C177" s="27">
        <v>15804.300000000001</v>
      </c>
      <c r="D177" s="27">
        <v>7407.31</v>
      </c>
      <c r="E177" s="27">
        <v>23211.62</v>
      </c>
      <c r="F177" s="28">
        <v>15946.81</v>
      </c>
      <c r="G177" s="28">
        <v>7582.12</v>
      </c>
      <c r="H177" s="28">
        <v>23528.94</v>
      </c>
      <c r="I177" s="27">
        <f t="shared" si="62"/>
        <v>142.5099999999984</v>
      </c>
      <c r="J177" s="27">
        <f t="shared" si="62"/>
        <v>174.80999999999949</v>
      </c>
      <c r="K177" s="27">
        <f t="shared" si="62"/>
        <v>317.31999999999971</v>
      </c>
      <c r="L177" s="29">
        <v>1509.3848999999959</v>
      </c>
      <c r="M177" s="29">
        <v>2000</v>
      </c>
      <c r="N177" s="27">
        <f t="shared" si="61"/>
        <v>1011.8209999999885</v>
      </c>
      <c r="O177" s="4">
        <f t="shared" si="59"/>
        <v>492.96419999999853</v>
      </c>
      <c r="P177" s="8">
        <f t="shared" si="53"/>
        <v>1504.7851999999871</v>
      </c>
      <c r="Q177" s="8"/>
      <c r="R177" s="43">
        <f t="shared" si="63"/>
        <v>2004.5997000000089</v>
      </c>
      <c r="S177" s="4" t="str">
        <f t="shared" si="52"/>
        <v xml:space="preserve">№150 </v>
      </c>
    </row>
    <row r="178" spans="2:19" x14ac:dyDescent="0.25">
      <c r="B178" s="26" t="s">
        <v>191</v>
      </c>
      <c r="I178" s="27"/>
      <c r="J178" s="27"/>
      <c r="K178" s="27"/>
      <c r="L178" s="29">
        <v>-3.4000000015339538E-3</v>
      </c>
      <c r="M178" s="29"/>
      <c r="N178" s="29"/>
      <c r="O178" s="30">
        <f t="shared" si="59"/>
        <v>0</v>
      </c>
      <c r="P178" s="26">
        <f t="shared" si="53"/>
        <v>0</v>
      </c>
      <c r="Q178" s="26"/>
      <c r="R178" s="45">
        <f t="shared" si="63"/>
        <v>-3.4000000015339538E-3</v>
      </c>
      <c r="S178" s="30" t="str">
        <f t="shared" si="52"/>
        <v>№151 сбыт</v>
      </c>
    </row>
    <row r="179" spans="2:19" x14ac:dyDescent="0.25">
      <c r="B179" s="8" t="s">
        <v>192</v>
      </c>
      <c r="I179" s="27"/>
      <c r="J179" s="27"/>
      <c r="K179" s="27"/>
      <c r="L179" s="29">
        <v>7.9999999815072442E-4</v>
      </c>
      <c r="M179" s="29"/>
      <c r="N179" s="31"/>
      <c r="O179" s="4">
        <f t="shared" si="59"/>
        <v>0</v>
      </c>
      <c r="P179" s="8">
        <f t="shared" si="53"/>
        <v>0</v>
      </c>
      <c r="Q179" s="8"/>
      <c r="R179" s="43">
        <f t="shared" si="63"/>
        <v>7.9999999815072442E-4</v>
      </c>
      <c r="S179" s="4" t="str">
        <f t="shared" si="52"/>
        <v>№152 сбыт</v>
      </c>
    </row>
    <row r="180" spans="2:19" x14ac:dyDescent="0.25">
      <c r="B180" s="26" t="s">
        <v>193</v>
      </c>
      <c r="C180" s="27">
        <v>896.66</v>
      </c>
      <c r="D180" s="27">
        <v>504.03000000000003</v>
      </c>
      <c r="E180" s="27">
        <v>1400.7</v>
      </c>
      <c r="F180" s="28">
        <v>896.66</v>
      </c>
      <c r="G180" s="28">
        <v>504.03</v>
      </c>
      <c r="H180" s="28">
        <v>1400.7</v>
      </c>
      <c r="I180" s="27">
        <f>F180-C180</f>
        <v>0</v>
      </c>
      <c r="J180" s="27">
        <f>G180-D180</f>
        <v>0</v>
      </c>
      <c r="K180" s="27">
        <f>H180-E180</f>
        <v>0</v>
      </c>
      <c r="L180" s="29">
        <v>-1.3026999999997155</v>
      </c>
      <c r="M180" s="29"/>
      <c r="N180" s="29">
        <f>I180*N$6</f>
        <v>0</v>
      </c>
      <c r="O180" s="30">
        <f t="shared" si="59"/>
        <v>0</v>
      </c>
      <c r="P180" s="26">
        <f t="shared" si="53"/>
        <v>0</v>
      </c>
      <c r="Q180" s="26"/>
      <c r="R180" s="45">
        <f t="shared" si="63"/>
        <v>-1.3026999999997155</v>
      </c>
      <c r="S180" s="30" t="str">
        <f t="shared" si="52"/>
        <v xml:space="preserve">№153 </v>
      </c>
    </row>
    <row r="181" spans="2:19" x14ac:dyDescent="0.25">
      <c r="B181" s="8" t="s">
        <v>194</v>
      </c>
      <c r="I181" s="27"/>
      <c r="J181" s="27"/>
      <c r="K181" s="27"/>
      <c r="L181" s="29">
        <v>1067.9003999999973</v>
      </c>
      <c r="M181" s="29"/>
      <c r="N181" s="27"/>
      <c r="O181" s="4">
        <f t="shared" si="59"/>
        <v>0</v>
      </c>
      <c r="P181" s="8">
        <f t="shared" si="53"/>
        <v>0</v>
      </c>
      <c r="Q181" s="8"/>
      <c r="R181" s="43">
        <f t="shared" si="63"/>
        <v>1067.9003999999973</v>
      </c>
      <c r="S181" s="4" t="str">
        <f t="shared" si="52"/>
        <v>№154</v>
      </c>
    </row>
    <row r="182" spans="2:19" x14ac:dyDescent="0.25">
      <c r="B182" s="26" t="s">
        <v>195</v>
      </c>
      <c r="C182" s="27">
        <v>10842.6</v>
      </c>
      <c r="D182" s="27">
        <v>4526.8500000000004</v>
      </c>
      <c r="E182" s="27">
        <v>15369.460000000001</v>
      </c>
      <c r="F182" s="28">
        <v>10930.9</v>
      </c>
      <c r="G182" s="28">
        <v>4556.79</v>
      </c>
      <c r="H182" s="28">
        <v>15487.7</v>
      </c>
      <c r="I182" s="27">
        <f>F182-C182</f>
        <v>88.299999999999272</v>
      </c>
      <c r="J182" s="27">
        <f>G182-D182</f>
        <v>29.9399999999996</v>
      </c>
      <c r="K182" s="27">
        <f>H182-E182</f>
        <v>118.23999999999978</v>
      </c>
      <c r="L182" s="29">
        <v>-1805.0402000000004</v>
      </c>
      <c r="M182" s="29"/>
      <c r="N182" s="29">
        <f>I182*N$6</f>
        <v>626.92999999999483</v>
      </c>
      <c r="O182" s="30">
        <f t="shared" si="59"/>
        <v>84.430799999998868</v>
      </c>
      <c r="P182" s="26">
        <f t="shared" si="53"/>
        <v>711.36079999999367</v>
      </c>
      <c r="Q182" s="26"/>
      <c r="R182" s="45">
        <f t="shared" si="63"/>
        <v>-2516.4009999999939</v>
      </c>
      <c r="S182" s="30" t="str">
        <f t="shared" si="52"/>
        <v>№155</v>
      </c>
    </row>
    <row r="183" spans="2:19" x14ac:dyDescent="0.25">
      <c r="B183" s="8" t="s">
        <v>196</v>
      </c>
      <c r="I183" s="27"/>
      <c r="J183" s="27"/>
      <c r="K183" s="27"/>
      <c r="L183" s="29">
        <v>73.655600000003687</v>
      </c>
      <c r="M183" s="29"/>
      <c r="N183" s="27"/>
      <c r="O183" s="4">
        <f t="shared" si="59"/>
        <v>0</v>
      </c>
      <c r="P183" s="8">
        <f t="shared" si="53"/>
        <v>0</v>
      </c>
      <c r="Q183" s="8"/>
      <c r="R183" s="43">
        <f t="shared" si="63"/>
        <v>73.655600000003687</v>
      </c>
      <c r="S183" s="4" t="str">
        <f t="shared" si="52"/>
        <v>№156 сбыт</v>
      </c>
    </row>
    <row r="184" spans="2:19" x14ac:dyDescent="0.25">
      <c r="B184" s="26" t="s">
        <v>197</v>
      </c>
      <c r="I184" s="27"/>
      <c r="J184" s="27"/>
      <c r="K184" s="27"/>
      <c r="L184" s="29">
        <v>-9825.1943999999985</v>
      </c>
      <c r="M184" s="29"/>
      <c r="N184" s="29">
        <f>I184*N$6</f>
        <v>0</v>
      </c>
      <c r="O184" s="30">
        <f t="shared" si="59"/>
        <v>0</v>
      </c>
      <c r="P184" s="26">
        <f t="shared" si="53"/>
        <v>0</v>
      </c>
      <c r="Q184" s="26"/>
      <c r="R184" s="45">
        <f t="shared" si="63"/>
        <v>-9825.1943999999985</v>
      </c>
      <c r="S184" s="30" t="str">
        <f t="shared" si="52"/>
        <v>№157</v>
      </c>
    </row>
    <row r="185" spans="2:19" x14ac:dyDescent="0.25">
      <c r="B185" s="8" t="s">
        <v>198</v>
      </c>
      <c r="C185" s="27">
        <v>16612.490000000002</v>
      </c>
      <c r="D185" s="27">
        <v>9995.7900000000009</v>
      </c>
      <c r="E185" s="27">
        <v>26610.09</v>
      </c>
      <c r="F185" s="28">
        <v>16612.490000000002</v>
      </c>
      <c r="G185" s="28">
        <v>9995.7900000000009</v>
      </c>
      <c r="H185" s="28">
        <v>26610.09</v>
      </c>
      <c r="I185" s="27">
        <f>F185-C185</f>
        <v>0</v>
      </c>
      <c r="J185" s="27">
        <f>G185-D185</f>
        <v>0</v>
      </c>
      <c r="K185" s="27">
        <f>H185-E185</f>
        <v>0</v>
      </c>
      <c r="L185" s="29">
        <v>0.26029999999082065</v>
      </c>
      <c r="M185" s="29"/>
      <c r="N185" s="31">
        <f>I185*N$6</f>
        <v>0</v>
      </c>
      <c r="O185" s="4">
        <f t="shared" si="59"/>
        <v>0</v>
      </c>
      <c r="P185" s="8">
        <f t="shared" si="53"/>
        <v>0</v>
      </c>
      <c r="Q185" s="8"/>
      <c r="R185" s="43">
        <f t="shared" si="63"/>
        <v>0.26029999999082065</v>
      </c>
      <c r="S185" s="4" t="str">
        <f t="shared" si="52"/>
        <v xml:space="preserve">№158 </v>
      </c>
    </row>
    <row r="186" spans="2:19" x14ac:dyDescent="0.25">
      <c r="B186" s="26" t="s">
        <v>199</v>
      </c>
      <c r="I186" s="27"/>
      <c r="J186" s="27"/>
      <c r="K186" s="27"/>
      <c r="L186" s="29">
        <v>7119.9991</v>
      </c>
      <c r="M186" s="29"/>
      <c r="N186" s="29"/>
      <c r="O186" s="30"/>
      <c r="P186" s="26"/>
      <c r="Q186" s="26"/>
      <c r="R186" s="45">
        <f t="shared" si="63"/>
        <v>7119.9991</v>
      </c>
      <c r="S186" s="30" t="str">
        <f t="shared" si="52"/>
        <v>№159снят</v>
      </c>
    </row>
    <row r="187" spans="2:19" x14ac:dyDescent="0.25">
      <c r="B187" s="8" t="s">
        <v>200</v>
      </c>
      <c r="C187" s="27">
        <v>6177.22</v>
      </c>
      <c r="D187" s="27">
        <v>1841.28</v>
      </c>
      <c r="E187" s="27">
        <v>8018.64</v>
      </c>
      <c r="F187" s="28">
        <v>6180.27</v>
      </c>
      <c r="G187" s="28">
        <v>1846.23</v>
      </c>
      <c r="H187" s="28">
        <v>8026.64</v>
      </c>
      <c r="I187" s="27">
        <f t="shared" ref="I187:K189" si="64">F187-C187</f>
        <v>3.0500000000001819</v>
      </c>
      <c r="J187" s="27">
        <f t="shared" si="64"/>
        <v>4.9500000000000455</v>
      </c>
      <c r="K187" s="27">
        <f t="shared" si="64"/>
        <v>8</v>
      </c>
      <c r="L187" s="29">
        <v>5061.9754999999977</v>
      </c>
      <c r="M187" s="29"/>
      <c r="N187" s="8">
        <f t="shared" ref="N187:O190" si="65">I187*N$6</f>
        <v>21.655000000001291</v>
      </c>
      <c r="O187" s="4">
        <f t="shared" si="65"/>
        <v>13.959000000000128</v>
      </c>
      <c r="P187" s="8">
        <f t="shared" si="53"/>
        <v>35.614000000001418</v>
      </c>
      <c r="Q187" s="8"/>
      <c r="R187" s="43">
        <f t="shared" si="63"/>
        <v>5026.3614999999963</v>
      </c>
      <c r="S187" s="4" t="str">
        <f t="shared" si="52"/>
        <v>№159а\1</v>
      </c>
    </row>
    <row r="188" spans="2:19" x14ac:dyDescent="0.25">
      <c r="B188" s="26" t="s">
        <v>201</v>
      </c>
      <c r="C188" s="27">
        <v>1736.45</v>
      </c>
      <c r="D188" s="27">
        <v>714.22</v>
      </c>
      <c r="E188" s="27">
        <v>2450.7200000000003</v>
      </c>
      <c r="F188" s="28">
        <v>1747.83</v>
      </c>
      <c r="G188" s="28">
        <v>722.04</v>
      </c>
      <c r="H188" s="28">
        <v>2469.91</v>
      </c>
      <c r="I188" s="27">
        <f t="shared" si="64"/>
        <v>11.379999999999882</v>
      </c>
      <c r="J188" s="27">
        <f t="shared" si="64"/>
        <v>7.8199999999999363</v>
      </c>
      <c r="K188" s="27">
        <f t="shared" si="64"/>
        <v>19.1899999999996</v>
      </c>
      <c r="L188" s="29">
        <v>-245.58370000000247</v>
      </c>
      <c r="M188" s="29"/>
      <c r="N188" s="29">
        <f t="shared" si="65"/>
        <v>80.797999999999163</v>
      </c>
      <c r="O188" s="30">
        <f t="shared" si="65"/>
        <v>22.052399999999817</v>
      </c>
      <c r="P188" s="26">
        <f t="shared" si="53"/>
        <v>102.85039999999898</v>
      </c>
      <c r="Q188" s="26"/>
      <c r="R188" s="45">
        <f t="shared" si="63"/>
        <v>-348.43410000000142</v>
      </c>
      <c r="S188" s="30" t="str">
        <f t="shared" si="52"/>
        <v xml:space="preserve">№159а\2 </v>
      </c>
    </row>
    <row r="189" spans="2:19" ht="16.5" thickBot="1" x14ac:dyDescent="0.3">
      <c r="B189" s="8" t="s">
        <v>202</v>
      </c>
      <c r="C189" s="27">
        <v>6780.79</v>
      </c>
      <c r="D189" s="27">
        <v>3162.42</v>
      </c>
      <c r="E189" s="27">
        <v>9943.3000000000011</v>
      </c>
      <c r="F189" s="28">
        <v>6798.05</v>
      </c>
      <c r="G189" s="28">
        <v>3170.05</v>
      </c>
      <c r="H189" s="28">
        <v>9968.19</v>
      </c>
      <c r="I189" s="27">
        <f t="shared" si="64"/>
        <v>17.260000000000218</v>
      </c>
      <c r="J189" s="27">
        <f t="shared" si="64"/>
        <v>7.6300000000001091</v>
      </c>
      <c r="K189" s="27">
        <f t="shared" si="64"/>
        <v>24.889999999999418</v>
      </c>
      <c r="L189" s="29">
        <v>-352.57379999999876</v>
      </c>
      <c r="M189" s="29"/>
      <c r="N189" s="31">
        <f t="shared" si="65"/>
        <v>122.54600000000154</v>
      </c>
      <c r="O189" s="4">
        <f t="shared" si="65"/>
        <v>21.516600000000306</v>
      </c>
      <c r="P189" s="8">
        <f t="shared" si="53"/>
        <v>144.06260000000185</v>
      </c>
      <c r="Q189" s="8"/>
      <c r="R189" s="43">
        <f t="shared" si="63"/>
        <v>-496.63640000000061</v>
      </c>
      <c r="S189" s="4" t="str">
        <f t="shared" si="52"/>
        <v>№160</v>
      </c>
    </row>
    <row r="190" spans="2:19" ht="16.5" thickBot="1" x14ac:dyDescent="0.3">
      <c r="B190" s="26" t="s">
        <v>203</v>
      </c>
      <c r="C190" s="27"/>
      <c r="D190" s="27"/>
      <c r="E190" s="34"/>
      <c r="I190" s="27"/>
      <c r="J190" s="27"/>
      <c r="K190" s="27"/>
      <c r="L190" s="29">
        <v>0</v>
      </c>
      <c r="M190" s="29"/>
      <c r="N190" s="29">
        <f t="shared" si="65"/>
        <v>0</v>
      </c>
      <c r="O190" s="30">
        <f t="shared" si="65"/>
        <v>0</v>
      </c>
      <c r="P190" s="26">
        <f t="shared" si="53"/>
        <v>0</v>
      </c>
      <c r="Q190" s="26"/>
      <c r="R190" s="45">
        <f t="shared" si="63"/>
        <v>0</v>
      </c>
      <c r="S190" s="30" t="str">
        <f t="shared" si="52"/>
        <v>№161 снят</v>
      </c>
    </row>
    <row r="191" spans="2:19" x14ac:dyDescent="0.25">
      <c r="B191" s="8" t="s">
        <v>204</v>
      </c>
      <c r="F191" s="28"/>
      <c r="G191" s="28"/>
      <c r="H191" s="28"/>
      <c r="I191" s="27"/>
      <c r="J191" s="27"/>
      <c r="K191" s="27"/>
      <c r="L191" s="29">
        <v>0</v>
      </c>
      <c r="M191" s="29"/>
      <c r="N191" s="27"/>
      <c r="O191" s="4">
        <f>J191*O$6</f>
        <v>0</v>
      </c>
      <c r="P191" s="8">
        <f t="shared" si="53"/>
        <v>0</v>
      </c>
      <c r="Q191" s="8"/>
      <c r="R191" s="43">
        <f t="shared" si="63"/>
        <v>0</v>
      </c>
      <c r="S191" s="4" t="str">
        <f t="shared" si="52"/>
        <v>№161 3фсбыт</v>
      </c>
    </row>
    <row r="192" spans="2:19" x14ac:dyDescent="0.25">
      <c r="B192" s="26" t="s">
        <v>205</v>
      </c>
      <c r="C192" s="27">
        <v>1631.56</v>
      </c>
      <c r="D192" s="27">
        <v>573.38</v>
      </c>
      <c r="E192" s="27">
        <v>2204.9500000000003</v>
      </c>
      <c r="F192" s="28">
        <v>1792.61</v>
      </c>
      <c r="G192" s="28">
        <v>584.21</v>
      </c>
      <c r="H192" s="28">
        <v>2376.8200000000002</v>
      </c>
      <c r="I192" s="27">
        <f t="shared" ref="I192:K193" si="66">F192-C192</f>
        <v>161.04999999999995</v>
      </c>
      <c r="J192" s="27">
        <f t="shared" si="66"/>
        <v>10.830000000000041</v>
      </c>
      <c r="K192" s="27">
        <f t="shared" si="66"/>
        <v>171.86999999999989</v>
      </c>
      <c r="L192" s="29">
        <v>-2418.2393000000002</v>
      </c>
      <c r="M192" s="29"/>
      <c r="N192" s="29">
        <f>I192*N$6</f>
        <v>1143.4549999999997</v>
      </c>
      <c r="O192" s="30">
        <f>J192*O$6</f>
        <v>30.540600000000115</v>
      </c>
      <c r="P192" s="26">
        <f t="shared" si="53"/>
        <v>1173.9955999999997</v>
      </c>
      <c r="Q192" s="26"/>
      <c r="R192" s="45">
        <f t="shared" si="63"/>
        <v>-3592.2348999999999</v>
      </c>
      <c r="S192" s="30" t="str">
        <f t="shared" si="52"/>
        <v>№161а</v>
      </c>
    </row>
    <row r="193" spans="2:19" x14ac:dyDescent="0.25">
      <c r="B193" s="8" t="s">
        <v>206</v>
      </c>
      <c r="C193" s="27">
        <v>82.05</v>
      </c>
      <c r="D193" s="27">
        <v>57.09</v>
      </c>
      <c r="E193" s="27">
        <v>139.16</v>
      </c>
      <c r="F193" s="28">
        <v>82.05</v>
      </c>
      <c r="G193" s="28">
        <v>57.09</v>
      </c>
      <c r="H193" s="28">
        <v>139.16</v>
      </c>
      <c r="I193" s="27">
        <f t="shared" si="66"/>
        <v>0</v>
      </c>
      <c r="J193" s="27">
        <f t="shared" si="66"/>
        <v>0</v>
      </c>
      <c r="K193" s="27">
        <f t="shared" si="66"/>
        <v>0</v>
      </c>
      <c r="L193" s="29">
        <v>-22.866999999999749</v>
      </c>
      <c r="M193" s="29"/>
      <c r="N193" s="31">
        <f>I193*N$6</f>
        <v>0</v>
      </c>
      <c r="O193" s="4">
        <f>J193*O$6</f>
        <v>0</v>
      </c>
      <c r="P193" s="8">
        <f t="shared" si="53"/>
        <v>0</v>
      </c>
      <c r="Q193" s="8"/>
      <c r="R193" s="43">
        <f t="shared" si="63"/>
        <v>-22.866999999999749</v>
      </c>
      <c r="S193" s="4" t="str">
        <f t="shared" si="52"/>
        <v>№162</v>
      </c>
    </row>
    <row r="194" spans="2:19" x14ac:dyDescent="0.25">
      <c r="B194" s="26" t="s">
        <v>207</v>
      </c>
      <c r="I194" s="27"/>
      <c r="J194" s="27"/>
      <c r="K194" s="27"/>
      <c r="L194" s="29">
        <v>0.45970000000124855</v>
      </c>
      <c r="M194" s="29"/>
      <c r="N194" s="29"/>
      <c r="O194" s="30">
        <f>J194*O$6</f>
        <v>0</v>
      </c>
      <c r="P194" s="26">
        <f t="shared" si="53"/>
        <v>0</v>
      </c>
      <c r="Q194" s="26"/>
      <c r="R194" s="45">
        <f t="shared" si="63"/>
        <v>0.45970000000124855</v>
      </c>
      <c r="S194" s="30" t="str">
        <f t="shared" si="52"/>
        <v>№163сбыт</v>
      </c>
    </row>
    <row r="195" spans="2:19" x14ac:dyDescent="0.25">
      <c r="B195" s="8" t="s">
        <v>208</v>
      </c>
      <c r="I195" s="27"/>
      <c r="J195" s="27"/>
      <c r="K195" s="27"/>
      <c r="L195" s="29">
        <v>9.9999999561184438E-4</v>
      </c>
      <c r="M195" s="29"/>
      <c r="N195" s="31">
        <f>I195*N$6</f>
        <v>0</v>
      </c>
      <c r="O195" s="4">
        <f>J195*O$6</f>
        <v>0</v>
      </c>
      <c r="P195" s="8">
        <f t="shared" si="53"/>
        <v>0</v>
      </c>
      <c r="Q195" s="8"/>
      <c r="R195" s="43">
        <f t="shared" si="63"/>
        <v>9.9999999561184438E-4</v>
      </c>
      <c r="S195" s="4" t="str">
        <f t="shared" si="52"/>
        <v>№164</v>
      </c>
    </row>
    <row r="196" spans="2:19" x14ac:dyDescent="0.25">
      <c r="B196" s="26" t="s">
        <v>209</v>
      </c>
      <c r="F196" s="49"/>
      <c r="G196" s="49"/>
      <c r="H196" s="49"/>
      <c r="I196" s="27"/>
      <c r="J196" s="27"/>
      <c r="K196" s="27"/>
      <c r="L196" s="29">
        <v>0.39899999999647662</v>
      </c>
      <c r="M196" s="29"/>
      <c r="N196" s="29"/>
      <c r="O196" s="30"/>
      <c r="P196" s="26"/>
      <c r="Q196" s="26"/>
      <c r="R196" s="45">
        <f t="shared" si="63"/>
        <v>0.39899999999647662</v>
      </c>
      <c r="S196" s="30" t="str">
        <f t="shared" si="52"/>
        <v>№165</v>
      </c>
    </row>
    <row r="197" spans="2:19" x14ac:dyDescent="0.25">
      <c r="B197" s="8" t="s">
        <v>210</v>
      </c>
      <c r="C197" s="27">
        <v>3275.27</v>
      </c>
      <c r="D197" s="27">
        <v>4076.57</v>
      </c>
      <c r="E197" s="27">
        <v>7351.97</v>
      </c>
      <c r="F197" s="28">
        <v>3396.43</v>
      </c>
      <c r="G197" s="28">
        <v>4099</v>
      </c>
      <c r="H197" s="28">
        <v>7495.55</v>
      </c>
      <c r="I197" s="27">
        <f>F197-C197</f>
        <v>121.15999999999985</v>
      </c>
      <c r="J197" s="27">
        <f>G197-D197</f>
        <v>22.429999999999836</v>
      </c>
      <c r="K197" s="27">
        <f>H197-E197</f>
        <v>143.57999999999993</v>
      </c>
      <c r="L197" s="29">
        <v>6807.5402999999988</v>
      </c>
      <c r="M197" s="29"/>
      <c r="N197" s="31">
        <f>I197*N$6</f>
        <v>860.23599999999897</v>
      </c>
      <c r="O197" s="4">
        <f>J197*O$6</f>
        <v>63.252599999999532</v>
      </c>
      <c r="P197" s="8">
        <f t="shared" si="53"/>
        <v>923.48859999999854</v>
      </c>
      <c r="Q197" s="8"/>
      <c r="R197" s="43">
        <f t="shared" si="63"/>
        <v>5884.0517</v>
      </c>
      <c r="S197" s="4" t="str">
        <f t="shared" si="52"/>
        <v>№166</v>
      </c>
    </row>
    <row r="198" spans="2:19" x14ac:dyDescent="0.25">
      <c r="B198" s="26" t="s">
        <v>211</v>
      </c>
      <c r="I198" s="27"/>
      <c r="J198" s="27"/>
      <c r="K198" s="27"/>
      <c r="L198" s="29">
        <v>2562.8873000000031</v>
      </c>
      <c r="M198" s="29"/>
      <c r="N198" s="29"/>
      <c r="O198" s="30">
        <f t="shared" ref="O198:O203" si="67">J198*O$6</f>
        <v>0</v>
      </c>
      <c r="P198" s="26">
        <f t="shared" si="53"/>
        <v>0</v>
      </c>
      <c r="Q198" s="26"/>
      <c r="R198" s="45">
        <f t="shared" si="63"/>
        <v>2562.8873000000031</v>
      </c>
      <c r="S198" s="30" t="str">
        <f t="shared" si="52"/>
        <v>№167</v>
      </c>
    </row>
    <row r="199" spans="2:19" x14ac:dyDescent="0.25">
      <c r="B199" s="8" t="s">
        <v>212</v>
      </c>
      <c r="C199" s="27">
        <v>10510.22</v>
      </c>
      <c r="D199" s="27">
        <v>5922.33</v>
      </c>
      <c r="E199" s="27">
        <v>16432.560000000001</v>
      </c>
      <c r="F199" s="28">
        <v>10510.22</v>
      </c>
      <c r="G199" s="28">
        <v>5922.33</v>
      </c>
      <c r="H199" s="28">
        <v>16432.560000000001</v>
      </c>
      <c r="I199" s="27">
        <f t="shared" ref="I199:K201" si="68">F199-C199</f>
        <v>0</v>
      </c>
      <c r="J199" s="27">
        <f t="shared" si="68"/>
        <v>0</v>
      </c>
      <c r="K199" s="27">
        <f t="shared" si="68"/>
        <v>0</v>
      </c>
      <c r="L199" s="29">
        <v>26.260400000006239</v>
      </c>
      <c r="M199" s="29"/>
      <c r="N199" s="31">
        <f>I199*N$6</f>
        <v>0</v>
      </c>
      <c r="O199" s="4">
        <f t="shared" si="67"/>
        <v>0</v>
      </c>
      <c r="P199" s="8">
        <f t="shared" si="53"/>
        <v>0</v>
      </c>
      <c r="Q199" s="8"/>
      <c r="R199" s="43">
        <f t="shared" si="63"/>
        <v>26.260400000006239</v>
      </c>
      <c r="S199" s="4" t="str">
        <f t="shared" si="52"/>
        <v>№168</v>
      </c>
    </row>
    <row r="200" spans="2:19" x14ac:dyDescent="0.25">
      <c r="B200" s="26" t="s">
        <v>213</v>
      </c>
      <c r="C200" s="27">
        <v>1026.17</v>
      </c>
      <c r="D200" s="27">
        <v>363.16</v>
      </c>
      <c r="E200" s="27">
        <v>1389.34</v>
      </c>
      <c r="F200" s="28">
        <v>1027.76</v>
      </c>
      <c r="G200" s="28">
        <v>363.77</v>
      </c>
      <c r="H200" s="28">
        <v>1391.54</v>
      </c>
      <c r="I200" s="27">
        <f t="shared" si="68"/>
        <v>1.5899999999999181</v>
      </c>
      <c r="J200" s="27">
        <f t="shared" si="68"/>
        <v>0.6099999999999568</v>
      </c>
      <c r="K200" s="27">
        <f t="shared" si="68"/>
        <v>2.2000000000000455</v>
      </c>
      <c r="L200" s="29">
        <v>4059.6655000000001</v>
      </c>
      <c r="M200" s="29"/>
      <c r="N200" s="29">
        <f>I200*N$6</f>
        <v>11.288999999999419</v>
      </c>
      <c r="O200" s="30">
        <f t="shared" si="67"/>
        <v>1.720199999999878</v>
      </c>
      <c r="P200" s="26">
        <f t="shared" si="53"/>
        <v>13.009199999999296</v>
      </c>
      <c r="Q200" s="26"/>
      <c r="R200" s="45">
        <f t="shared" si="63"/>
        <v>4046.6563000000006</v>
      </c>
      <c r="S200" s="30" t="str">
        <f t="shared" si="52"/>
        <v>№169</v>
      </c>
    </row>
    <row r="201" spans="2:19" x14ac:dyDescent="0.25">
      <c r="B201" s="8" t="s">
        <v>214</v>
      </c>
      <c r="C201" s="27">
        <v>7372.59</v>
      </c>
      <c r="D201" s="27">
        <v>3550</v>
      </c>
      <c r="E201" s="27">
        <v>10922.6</v>
      </c>
      <c r="F201" s="28">
        <v>7410.85</v>
      </c>
      <c r="G201" s="28">
        <v>3553.96</v>
      </c>
      <c r="H201" s="28">
        <v>10964.82</v>
      </c>
      <c r="I201" s="27">
        <f t="shared" si="68"/>
        <v>38.260000000000218</v>
      </c>
      <c r="J201" s="27">
        <f t="shared" si="68"/>
        <v>3.9600000000000364</v>
      </c>
      <c r="K201" s="27">
        <f t="shared" si="68"/>
        <v>42.219999999999345</v>
      </c>
      <c r="L201" s="29">
        <v>-3429.4134000000004</v>
      </c>
      <c r="M201" s="29"/>
      <c r="N201" s="31">
        <f>I201*N$6</f>
        <v>271.64600000000155</v>
      </c>
      <c r="O201" s="4">
        <f t="shared" si="67"/>
        <v>11.167200000000102</v>
      </c>
      <c r="P201" s="8">
        <f t="shared" si="53"/>
        <v>282.81320000000164</v>
      </c>
      <c r="Q201" s="8"/>
      <c r="R201" s="43">
        <f t="shared" si="63"/>
        <v>-3712.2266000000018</v>
      </c>
      <c r="S201" s="4" t="str">
        <f t="shared" si="52"/>
        <v>№170</v>
      </c>
    </row>
    <row r="202" spans="2:19" x14ac:dyDescent="0.25">
      <c r="B202" s="26" t="s">
        <v>215</v>
      </c>
      <c r="I202" s="27"/>
      <c r="J202" s="27"/>
      <c r="K202" s="27"/>
      <c r="L202" s="29">
        <v>18.241000000005442</v>
      </c>
      <c r="M202" s="29"/>
      <c r="N202" s="29">
        <f>I202*N$6</f>
        <v>0</v>
      </c>
      <c r="O202" s="30">
        <f t="shared" si="67"/>
        <v>0</v>
      </c>
      <c r="P202" s="26">
        <f t="shared" si="53"/>
        <v>0</v>
      </c>
      <c r="Q202" s="26"/>
      <c r="R202" s="45">
        <f t="shared" si="63"/>
        <v>18.241000000005442</v>
      </c>
      <c r="S202" s="30" t="str">
        <f t="shared" ref="S202:S265" si="69">B202</f>
        <v>№171 сбыт</v>
      </c>
    </row>
    <row r="203" spans="2:19" x14ac:dyDescent="0.25">
      <c r="B203" s="8" t="s">
        <v>216</v>
      </c>
      <c r="I203" s="27"/>
      <c r="J203" s="27"/>
      <c r="K203" s="27"/>
      <c r="L203" s="29">
        <v>1.4999999998508429E-3</v>
      </c>
      <c r="M203" s="29"/>
      <c r="N203" s="31">
        <f>I203*N$6</f>
        <v>0</v>
      </c>
      <c r="O203" s="4">
        <f t="shared" si="67"/>
        <v>0</v>
      </c>
      <c r="P203" s="8">
        <f t="shared" si="53"/>
        <v>0</v>
      </c>
      <c r="Q203" s="8"/>
      <c r="R203" s="43">
        <f t="shared" si="63"/>
        <v>1.4999999998508429E-3</v>
      </c>
      <c r="S203" s="4" t="str">
        <f t="shared" si="69"/>
        <v>№172 сбыт</v>
      </c>
    </row>
    <row r="204" spans="2:19" x14ac:dyDescent="0.25">
      <c r="B204" s="26" t="s">
        <v>217</v>
      </c>
      <c r="C204" s="27"/>
      <c r="D204" s="27"/>
      <c r="E204" s="27"/>
      <c r="F204" s="28"/>
      <c r="G204" s="28"/>
      <c r="H204" s="28"/>
      <c r="I204" s="27"/>
      <c r="J204" s="27"/>
      <c r="K204" s="27"/>
      <c r="L204" s="29">
        <v>105.44470000000439</v>
      </c>
      <c r="M204" s="29"/>
      <c r="N204" s="29"/>
      <c r="O204" s="30"/>
      <c r="P204" s="26"/>
      <c r="Q204" s="26"/>
      <c r="R204" s="45">
        <f t="shared" si="63"/>
        <v>105.44470000000439</v>
      </c>
      <c r="S204" s="30" t="str">
        <f t="shared" si="69"/>
        <v>№173 сбыт</v>
      </c>
    </row>
    <row r="205" spans="2:19" x14ac:dyDescent="0.25">
      <c r="B205" s="8" t="s">
        <v>218</v>
      </c>
      <c r="I205" s="27"/>
      <c r="J205" s="27"/>
      <c r="K205" s="27"/>
      <c r="L205" s="29">
        <v>-1.3900000001228818E-2</v>
      </c>
      <c r="M205" s="29"/>
      <c r="N205" s="31"/>
      <c r="O205" s="4">
        <f>J205*O$6</f>
        <v>0</v>
      </c>
      <c r="P205" s="8">
        <f t="shared" ref="P205:P268" si="70">SUM(N205:O205)</f>
        <v>0</v>
      </c>
      <c r="Q205" s="8"/>
      <c r="R205" s="43">
        <f t="shared" ref="R205:R236" si="71">L205-P205+M205+Q205</f>
        <v>-1.3900000001228818E-2</v>
      </c>
      <c r="S205" s="4" t="str">
        <f t="shared" si="69"/>
        <v xml:space="preserve">№174 </v>
      </c>
    </row>
    <row r="206" spans="2:19" x14ac:dyDescent="0.25">
      <c r="B206" s="26" t="s">
        <v>219</v>
      </c>
      <c r="I206" s="27"/>
      <c r="J206" s="27"/>
      <c r="K206" s="27"/>
      <c r="L206" s="29">
        <v>0.80379999999695428</v>
      </c>
      <c r="M206" s="29"/>
      <c r="N206" s="29"/>
      <c r="O206" s="30">
        <f>J206*O$6</f>
        <v>0</v>
      </c>
      <c r="P206" s="26">
        <f t="shared" si="70"/>
        <v>0</v>
      </c>
      <c r="Q206" s="26"/>
      <c r="R206" s="45">
        <f t="shared" si="71"/>
        <v>0.80379999999695428</v>
      </c>
      <c r="S206" s="30" t="str">
        <f t="shared" si="69"/>
        <v>№175 сбыт</v>
      </c>
    </row>
    <row r="207" spans="2:19" x14ac:dyDescent="0.25">
      <c r="B207" s="8" t="s">
        <v>220</v>
      </c>
      <c r="I207" s="27"/>
      <c r="J207" s="27"/>
      <c r="K207" s="27"/>
      <c r="L207" s="29">
        <v>-3.8000000022293534E-3</v>
      </c>
      <c r="M207" s="29"/>
      <c r="N207" s="31"/>
      <c r="O207" s="4"/>
      <c r="P207" s="8"/>
      <c r="Q207" s="8"/>
      <c r="R207" s="43">
        <f t="shared" si="71"/>
        <v>-3.8000000022293534E-3</v>
      </c>
      <c r="S207" s="4" t="str">
        <f t="shared" si="69"/>
        <v xml:space="preserve">№176\1 </v>
      </c>
    </row>
    <row r="208" spans="2:19" x14ac:dyDescent="0.25">
      <c r="B208" s="26" t="s">
        <v>221</v>
      </c>
      <c r="I208" s="27"/>
      <c r="J208" s="27"/>
      <c r="K208" s="27"/>
      <c r="L208" s="29">
        <v>3.0000000042491592E-3</v>
      </c>
      <c r="M208" s="29"/>
      <c r="N208" s="29"/>
      <c r="O208" s="30"/>
      <c r="P208" s="26"/>
      <c r="Q208" s="26"/>
      <c r="R208" s="45">
        <f t="shared" si="71"/>
        <v>3.0000000042491592E-3</v>
      </c>
      <c r="S208" s="30" t="str">
        <f t="shared" si="69"/>
        <v xml:space="preserve">№176\2 </v>
      </c>
    </row>
    <row r="209" spans="2:19" x14ac:dyDescent="0.25">
      <c r="B209" s="8" t="s">
        <v>222</v>
      </c>
      <c r="C209" s="27">
        <v>8647.0499999999993</v>
      </c>
      <c r="D209" s="27">
        <v>2295.4900000000002</v>
      </c>
      <c r="E209" s="27">
        <v>10942.550000000001</v>
      </c>
      <c r="F209" s="28">
        <v>8906.0499999999993</v>
      </c>
      <c r="G209" s="28">
        <v>2361.91</v>
      </c>
      <c r="H209" s="28">
        <v>11267.96</v>
      </c>
      <c r="I209" s="27">
        <f t="shared" ref="I209:K216" si="72">F209-C209</f>
        <v>259</v>
      </c>
      <c r="J209" s="27">
        <f t="shared" si="72"/>
        <v>66.419999999999618</v>
      </c>
      <c r="K209" s="27">
        <f t="shared" si="72"/>
        <v>325.40999999999804</v>
      </c>
      <c r="L209" s="29">
        <v>-1891.935600000003</v>
      </c>
      <c r="M209" s="29"/>
      <c r="N209" s="31">
        <f t="shared" ref="N209:O216" si="73">I209*N$6</f>
        <v>1838.8999999999999</v>
      </c>
      <c r="O209" s="4">
        <f t="shared" si="73"/>
        <v>187.30439999999891</v>
      </c>
      <c r="P209" s="8">
        <f t="shared" si="70"/>
        <v>2026.2043999999987</v>
      </c>
      <c r="Q209" s="8"/>
      <c r="R209" s="43">
        <f t="shared" si="71"/>
        <v>-3918.1400000000017</v>
      </c>
      <c r="S209" s="4" t="str">
        <f t="shared" si="69"/>
        <v xml:space="preserve">№177 </v>
      </c>
    </row>
    <row r="210" spans="2:19" x14ac:dyDescent="0.25">
      <c r="B210" s="26" t="s">
        <v>223</v>
      </c>
      <c r="C210" s="27">
        <v>4046.5</v>
      </c>
      <c r="D210" s="27">
        <v>2431.2400000000002</v>
      </c>
      <c r="E210" s="27">
        <v>6477.75</v>
      </c>
      <c r="F210" s="28">
        <v>4046.5</v>
      </c>
      <c r="G210" s="28">
        <v>2431.2399999999998</v>
      </c>
      <c r="H210" s="28">
        <v>6477.75</v>
      </c>
      <c r="I210" s="27">
        <f t="shared" si="72"/>
        <v>0</v>
      </c>
      <c r="J210" s="27">
        <f t="shared" si="72"/>
        <v>0</v>
      </c>
      <c r="K210" s="27">
        <f t="shared" si="72"/>
        <v>0</v>
      </c>
      <c r="L210" s="29">
        <v>1540.7799999999997</v>
      </c>
      <c r="M210" s="29"/>
      <c r="N210" s="29">
        <f t="shared" si="73"/>
        <v>0</v>
      </c>
      <c r="O210" s="30">
        <f t="shared" si="73"/>
        <v>0</v>
      </c>
      <c r="P210" s="26">
        <f>SUM(N210:O210)</f>
        <v>0</v>
      </c>
      <c r="Q210" s="26"/>
      <c r="R210" s="45">
        <f t="shared" si="71"/>
        <v>1540.7799999999997</v>
      </c>
      <c r="S210" s="30" t="str">
        <f t="shared" si="69"/>
        <v xml:space="preserve">№178 </v>
      </c>
    </row>
    <row r="211" spans="2:19" x14ac:dyDescent="0.25">
      <c r="B211" s="8" t="s">
        <v>224</v>
      </c>
      <c r="C211" s="27">
        <v>3427.77</v>
      </c>
      <c r="D211" s="27">
        <v>2128.0300000000002</v>
      </c>
      <c r="E211" s="27">
        <v>5555.87</v>
      </c>
      <c r="F211" s="28">
        <v>3427.77</v>
      </c>
      <c r="G211" s="28">
        <v>2128.0300000000002</v>
      </c>
      <c r="H211" s="28">
        <v>5555.87</v>
      </c>
      <c r="I211" s="27">
        <f t="shared" si="72"/>
        <v>0</v>
      </c>
      <c r="J211" s="27">
        <f t="shared" si="72"/>
        <v>0</v>
      </c>
      <c r="K211" s="27">
        <f t="shared" si="72"/>
        <v>0</v>
      </c>
      <c r="L211" s="29">
        <v>0.21339999999942405</v>
      </c>
      <c r="M211" s="29"/>
      <c r="N211" s="31">
        <f t="shared" si="73"/>
        <v>0</v>
      </c>
      <c r="O211" s="4">
        <f t="shared" si="73"/>
        <v>0</v>
      </c>
      <c r="P211" s="8">
        <f t="shared" si="70"/>
        <v>0</v>
      </c>
      <c r="Q211" s="8"/>
      <c r="R211" s="43">
        <f t="shared" si="71"/>
        <v>0.21339999999942405</v>
      </c>
      <c r="S211" s="4" t="str">
        <f t="shared" si="69"/>
        <v xml:space="preserve">№179 </v>
      </c>
    </row>
    <row r="212" spans="2:19" x14ac:dyDescent="0.25">
      <c r="B212" s="26" t="s">
        <v>225</v>
      </c>
      <c r="C212" s="27">
        <v>15771.36</v>
      </c>
      <c r="D212" s="27">
        <v>7985.9800000000005</v>
      </c>
      <c r="E212" s="27">
        <v>23757.350000000002</v>
      </c>
      <c r="F212" s="28">
        <v>15771.36</v>
      </c>
      <c r="G212" s="28">
        <v>7985.98</v>
      </c>
      <c r="H212" s="28">
        <v>23757.35</v>
      </c>
      <c r="I212" s="27">
        <f t="shared" si="72"/>
        <v>0</v>
      </c>
      <c r="J212" s="27">
        <f t="shared" si="72"/>
        <v>0</v>
      </c>
      <c r="K212" s="27">
        <f t="shared" si="72"/>
        <v>0</v>
      </c>
      <c r="L212" s="29">
        <v>224.99679999999626</v>
      </c>
      <c r="M212" s="29"/>
      <c r="N212" s="29">
        <f t="shared" si="73"/>
        <v>0</v>
      </c>
      <c r="O212" s="30">
        <f t="shared" si="73"/>
        <v>0</v>
      </c>
      <c r="P212" s="26">
        <f t="shared" si="70"/>
        <v>0</v>
      </c>
      <c r="Q212" s="26"/>
      <c r="R212" s="45">
        <f t="shared" si="71"/>
        <v>224.99679999999626</v>
      </c>
      <c r="S212" s="30" t="str">
        <f t="shared" si="69"/>
        <v xml:space="preserve">№180 </v>
      </c>
    </row>
    <row r="213" spans="2:19" x14ac:dyDescent="0.25">
      <c r="B213" s="8" t="s">
        <v>226</v>
      </c>
      <c r="C213" s="27">
        <v>6597.37</v>
      </c>
      <c r="D213" s="27">
        <v>6767.75</v>
      </c>
      <c r="E213" s="27">
        <v>13365.17</v>
      </c>
      <c r="F213" s="28">
        <v>6957.42</v>
      </c>
      <c r="G213" s="28">
        <v>6832.19</v>
      </c>
      <c r="H213" s="28">
        <v>13789.67</v>
      </c>
      <c r="I213" s="27">
        <f t="shared" si="72"/>
        <v>360.05000000000018</v>
      </c>
      <c r="J213" s="27">
        <f t="shared" si="72"/>
        <v>64.4399999999996</v>
      </c>
      <c r="K213" s="27">
        <f t="shared" si="72"/>
        <v>424.5</v>
      </c>
      <c r="L213" s="29">
        <v>2111.8312999999971</v>
      </c>
      <c r="M213" s="29">
        <v>2500</v>
      </c>
      <c r="N213" s="31">
        <f t="shared" si="73"/>
        <v>2556.3550000000014</v>
      </c>
      <c r="O213" s="4">
        <f t="shared" si="73"/>
        <v>181.72079999999886</v>
      </c>
      <c r="P213" s="8">
        <f t="shared" si="70"/>
        <v>2738.0758000000001</v>
      </c>
      <c r="Q213" s="8"/>
      <c r="R213" s="43">
        <f t="shared" si="71"/>
        <v>1873.755499999997</v>
      </c>
      <c r="S213" s="4" t="str">
        <f t="shared" si="69"/>
        <v xml:space="preserve">№181 </v>
      </c>
    </row>
    <row r="214" spans="2:19" x14ac:dyDescent="0.25">
      <c r="B214" s="26" t="s">
        <v>227</v>
      </c>
      <c r="C214" s="27">
        <v>34440.53</v>
      </c>
      <c r="D214" s="27">
        <v>41412.28</v>
      </c>
      <c r="E214" s="27">
        <v>75852.960000000006</v>
      </c>
      <c r="F214" s="28">
        <v>34440.53</v>
      </c>
      <c r="G214" s="28">
        <v>41412.28</v>
      </c>
      <c r="H214" s="28">
        <v>75852.960000000006</v>
      </c>
      <c r="I214" s="27">
        <f t="shared" si="72"/>
        <v>0</v>
      </c>
      <c r="J214" s="27">
        <f t="shared" si="72"/>
        <v>0</v>
      </c>
      <c r="K214" s="27">
        <f t="shared" si="72"/>
        <v>0</v>
      </c>
      <c r="L214" s="29">
        <v>97.697499999996595</v>
      </c>
      <c r="M214" s="29"/>
      <c r="N214" s="29">
        <f t="shared" si="73"/>
        <v>0</v>
      </c>
      <c r="O214" s="30">
        <f t="shared" si="73"/>
        <v>0</v>
      </c>
      <c r="P214" s="26">
        <f t="shared" si="70"/>
        <v>0</v>
      </c>
      <c r="Q214" s="26"/>
      <c r="R214" s="45">
        <f t="shared" si="71"/>
        <v>97.697499999996595</v>
      </c>
      <c r="S214" s="30" t="str">
        <f t="shared" si="69"/>
        <v xml:space="preserve">№182 </v>
      </c>
    </row>
    <row r="215" spans="2:19" x14ac:dyDescent="0.25">
      <c r="B215" s="8" t="s">
        <v>228</v>
      </c>
      <c r="C215" s="27">
        <v>4022.46</v>
      </c>
      <c r="D215" s="27">
        <v>874.36</v>
      </c>
      <c r="E215" s="27">
        <v>4896.83</v>
      </c>
      <c r="F215" s="28">
        <v>4022.46</v>
      </c>
      <c r="G215" s="28">
        <v>874.36</v>
      </c>
      <c r="H215" s="28">
        <v>4896.83</v>
      </c>
      <c r="I215" s="27">
        <f t="shared" si="72"/>
        <v>0</v>
      </c>
      <c r="J215" s="27">
        <f t="shared" si="72"/>
        <v>0</v>
      </c>
      <c r="K215" s="27">
        <f t="shared" si="72"/>
        <v>0</v>
      </c>
      <c r="L215" s="29">
        <v>-115.56760000000031</v>
      </c>
      <c r="M215" s="29"/>
      <c r="N215" s="31">
        <f t="shared" si="73"/>
        <v>0</v>
      </c>
      <c r="O215" s="4">
        <f t="shared" si="73"/>
        <v>0</v>
      </c>
      <c r="P215" s="8">
        <f t="shared" si="70"/>
        <v>0</v>
      </c>
      <c r="Q215" s="8"/>
      <c r="R215" s="43">
        <f t="shared" si="71"/>
        <v>-115.56760000000031</v>
      </c>
      <c r="S215" s="4" t="str">
        <f t="shared" si="69"/>
        <v xml:space="preserve">№183 </v>
      </c>
    </row>
    <row r="216" spans="2:19" x14ac:dyDescent="0.25">
      <c r="B216" s="26" t="s">
        <v>229</v>
      </c>
      <c r="C216" s="27">
        <v>18692.88</v>
      </c>
      <c r="D216" s="27">
        <v>8832.94</v>
      </c>
      <c r="E216" s="27">
        <v>27525.84</v>
      </c>
      <c r="F216" s="28">
        <v>19072.32</v>
      </c>
      <c r="G216" s="28">
        <v>9016.07</v>
      </c>
      <c r="H216" s="28">
        <v>28088.41</v>
      </c>
      <c r="I216" s="27">
        <f t="shared" si="72"/>
        <v>379.43999999999869</v>
      </c>
      <c r="J216" s="27">
        <f t="shared" si="72"/>
        <v>183.1299999999992</v>
      </c>
      <c r="K216" s="27">
        <f t="shared" si="72"/>
        <v>562.56999999999971</v>
      </c>
      <c r="L216" s="29">
        <v>445.18849999999111</v>
      </c>
      <c r="M216" s="29">
        <v>2400</v>
      </c>
      <c r="N216" s="29">
        <f t="shared" si="73"/>
        <v>2694.0239999999908</v>
      </c>
      <c r="O216" s="30">
        <f t="shared" si="73"/>
        <v>516.42659999999773</v>
      </c>
      <c r="P216" s="26">
        <f t="shared" si="70"/>
        <v>3210.4505999999883</v>
      </c>
      <c r="Q216" s="26"/>
      <c r="R216" s="45">
        <f t="shared" si="71"/>
        <v>-365.26209999999719</v>
      </c>
      <c r="S216" s="30" t="str">
        <f t="shared" si="69"/>
        <v xml:space="preserve">№184 </v>
      </c>
    </row>
    <row r="217" spans="2:19" x14ac:dyDescent="0.25">
      <c r="B217" s="8" t="s">
        <v>230</v>
      </c>
      <c r="I217" s="27"/>
      <c r="J217" s="27"/>
      <c r="K217" s="27"/>
      <c r="L217" s="29">
        <v>93.497400000000056</v>
      </c>
      <c r="M217" s="29"/>
      <c r="N217" s="31"/>
      <c r="O217" s="4">
        <f t="shared" ref="O217:O222" si="74">J217*O$6</f>
        <v>0</v>
      </c>
      <c r="P217" s="8">
        <f t="shared" si="70"/>
        <v>0</v>
      </c>
      <c r="Q217" s="8"/>
      <c r="R217" s="43">
        <f t="shared" si="71"/>
        <v>93.497400000000056</v>
      </c>
      <c r="S217" s="4" t="str">
        <f t="shared" si="69"/>
        <v xml:space="preserve">№185 </v>
      </c>
    </row>
    <row r="218" spans="2:19" x14ac:dyDescent="0.25">
      <c r="B218" s="26" t="s">
        <v>231</v>
      </c>
      <c r="I218" s="27"/>
      <c r="J218" s="27"/>
      <c r="K218" s="27"/>
      <c r="L218" s="29">
        <v>-1087.9956000000004</v>
      </c>
      <c r="M218" s="29"/>
      <c r="N218" s="29">
        <f>I218*N$6</f>
        <v>0</v>
      </c>
      <c r="O218" s="30">
        <f t="shared" si="74"/>
        <v>0</v>
      </c>
      <c r="P218" s="26">
        <f t="shared" si="70"/>
        <v>0</v>
      </c>
      <c r="Q218" s="26"/>
      <c r="R218" s="45">
        <f t="shared" si="71"/>
        <v>-1087.9956000000004</v>
      </c>
      <c r="S218" s="30" t="str">
        <f t="shared" si="69"/>
        <v xml:space="preserve">№186 </v>
      </c>
    </row>
    <row r="219" spans="2:19" x14ac:dyDescent="0.25">
      <c r="B219" s="8" t="s">
        <v>232</v>
      </c>
      <c r="I219" s="27"/>
      <c r="J219" s="27"/>
      <c r="K219" s="27"/>
      <c r="L219" s="29">
        <v>456.75890000000038</v>
      </c>
      <c r="M219" s="29"/>
      <c r="N219" s="31"/>
      <c r="O219" s="4">
        <f t="shared" si="74"/>
        <v>0</v>
      </c>
      <c r="P219" s="8">
        <f t="shared" si="70"/>
        <v>0</v>
      </c>
      <c r="Q219" s="8"/>
      <c r="R219" s="43">
        <f t="shared" si="71"/>
        <v>456.75890000000038</v>
      </c>
      <c r="S219" s="4" t="str">
        <f t="shared" si="69"/>
        <v>№187 сбыт</v>
      </c>
    </row>
    <row r="220" spans="2:19" x14ac:dyDescent="0.25">
      <c r="B220" s="26" t="s">
        <v>233</v>
      </c>
      <c r="I220" s="27"/>
      <c r="J220" s="27"/>
      <c r="K220" s="27"/>
      <c r="L220" s="29">
        <v>34.937099999999191</v>
      </c>
      <c r="M220" s="29"/>
      <c r="N220" s="29">
        <f>I220*N$6</f>
        <v>0</v>
      </c>
      <c r="O220" s="30">
        <f t="shared" si="74"/>
        <v>0</v>
      </c>
      <c r="P220" s="26">
        <f t="shared" si="70"/>
        <v>0</v>
      </c>
      <c r="Q220" s="26"/>
      <c r="R220" s="45">
        <f t="shared" si="71"/>
        <v>34.937099999999191</v>
      </c>
      <c r="S220" s="30" t="str">
        <f t="shared" si="69"/>
        <v>№188\1</v>
      </c>
    </row>
    <row r="221" spans="2:19" x14ac:dyDescent="0.25">
      <c r="B221" s="8" t="s">
        <v>234</v>
      </c>
      <c r="I221" s="27"/>
      <c r="J221" s="27"/>
      <c r="K221" s="27"/>
      <c r="L221" s="29">
        <v>4015.6006999999977</v>
      </c>
      <c r="M221" s="29"/>
      <c r="N221" s="31">
        <f>I221*N$6</f>
        <v>0</v>
      </c>
      <c r="O221" s="4">
        <f t="shared" si="74"/>
        <v>0</v>
      </c>
      <c r="P221" s="8">
        <f t="shared" si="70"/>
        <v>0</v>
      </c>
      <c r="Q221" s="8"/>
      <c r="R221" s="43">
        <f t="shared" si="71"/>
        <v>4015.6006999999977</v>
      </c>
      <c r="S221" s="4" t="str">
        <f t="shared" si="69"/>
        <v xml:space="preserve">№188\2 </v>
      </c>
    </row>
    <row r="222" spans="2:19" x14ac:dyDescent="0.25">
      <c r="B222" s="26" t="s">
        <v>235</v>
      </c>
      <c r="C222" s="27">
        <v>9092.2900000000009</v>
      </c>
      <c r="D222" s="27">
        <v>4436.33</v>
      </c>
      <c r="E222" s="27">
        <v>13528.66</v>
      </c>
      <c r="F222" s="28">
        <v>9159.4500000000007</v>
      </c>
      <c r="G222" s="28">
        <v>4451.8100000000004</v>
      </c>
      <c r="H222" s="28">
        <v>13611.29</v>
      </c>
      <c r="I222" s="27">
        <f>F222-C222</f>
        <v>67.159999999999854</v>
      </c>
      <c r="J222" s="27">
        <f>G222-D222</f>
        <v>15.480000000000473</v>
      </c>
      <c r="K222" s="27">
        <f>H222-E222</f>
        <v>82.630000000001019</v>
      </c>
      <c r="L222" s="29">
        <v>-737.74770000000626</v>
      </c>
      <c r="M222" s="29">
        <v>1365.24</v>
      </c>
      <c r="N222" s="29">
        <f>I222*N$6</f>
        <v>476.83599999999893</v>
      </c>
      <c r="O222" s="30">
        <f t="shared" si="74"/>
        <v>43.653600000001333</v>
      </c>
      <c r="P222" s="26">
        <f t="shared" si="70"/>
        <v>520.48960000000022</v>
      </c>
      <c r="Q222" s="26"/>
      <c r="R222" s="45">
        <f t="shared" si="71"/>
        <v>107.00269999999341</v>
      </c>
      <c r="S222" s="30" t="str">
        <f t="shared" si="69"/>
        <v xml:space="preserve">№189 </v>
      </c>
    </row>
    <row r="223" spans="2:19" x14ac:dyDescent="0.25">
      <c r="B223" s="8" t="s">
        <v>236</v>
      </c>
      <c r="C223" s="36"/>
      <c r="D223" s="36"/>
      <c r="E223" s="36"/>
      <c r="F223" s="36"/>
      <c r="G223" s="36"/>
      <c r="H223" s="36"/>
      <c r="I223" s="27"/>
      <c r="J223" s="27"/>
      <c r="K223" s="27"/>
      <c r="L223" s="29">
        <v>6.8200000001070293E-2</v>
      </c>
      <c r="M223" s="29"/>
      <c r="N223" s="31"/>
      <c r="O223" s="4"/>
      <c r="P223" s="8"/>
      <c r="Q223" s="8"/>
      <c r="R223" s="43">
        <f t="shared" si="71"/>
        <v>6.8200000001070293E-2</v>
      </c>
      <c r="S223" s="4" t="str">
        <f t="shared" si="69"/>
        <v xml:space="preserve">№190 </v>
      </c>
    </row>
    <row r="224" spans="2:19" x14ac:dyDescent="0.25">
      <c r="B224" s="26" t="s">
        <v>237</v>
      </c>
      <c r="C224" s="27">
        <v>1467.47</v>
      </c>
      <c r="D224" s="27">
        <v>923.44</v>
      </c>
      <c r="E224" s="27">
        <v>2390.92</v>
      </c>
      <c r="F224" s="28">
        <v>1467.47</v>
      </c>
      <c r="G224" s="28">
        <v>923.44</v>
      </c>
      <c r="H224" s="28">
        <f>2390.92</f>
        <v>2390.92</v>
      </c>
      <c r="I224" s="27">
        <f>F224-C224</f>
        <v>0</v>
      </c>
      <c r="J224" s="27">
        <f>G224-D224</f>
        <v>0</v>
      </c>
      <c r="K224" s="27">
        <f>H224-E224</f>
        <v>0</v>
      </c>
      <c r="L224" s="29">
        <v>84.592800000000807</v>
      </c>
      <c r="M224" s="29"/>
      <c r="N224" s="29">
        <f t="shared" ref="N224:N233" si="75">I224*N$6</f>
        <v>0</v>
      </c>
      <c r="O224" s="30">
        <f t="shared" ref="O224:O233" si="76">J224*O$6</f>
        <v>0</v>
      </c>
      <c r="P224" s="26">
        <f>SUM(N224:O224)</f>
        <v>0</v>
      </c>
      <c r="Q224" s="26"/>
      <c r="R224" s="45">
        <f t="shared" si="71"/>
        <v>84.592800000000807</v>
      </c>
      <c r="S224" s="30" t="str">
        <f t="shared" si="69"/>
        <v xml:space="preserve">№191 </v>
      </c>
    </row>
    <row r="225" spans="2:19" x14ac:dyDescent="0.25">
      <c r="B225" s="8" t="s">
        <v>238</v>
      </c>
      <c r="I225" s="27"/>
      <c r="J225" s="27"/>
      <c r="K225" s="27"/>
      <c r="L225" s="29">
        <v>6844.78</v>
      </c>
      <c r="M225" s="29"/>
      <c r="N225" s="31">
        <f t="shared" si="75"/>
        <v>0</v>
      </c>
      <c r="O225" s="4">
        <f t="shared" si="76"/>
        <v>0</v>
      </c>
      <c r="P225" s="8">
        <f t="shared" si="70"/>
        <v>0</v>
      </c>
      <c r="Q225" s="8"/>
      <c r="R225" s="43">
        <f t="shared" si="71"/>
        <v>6844.78</v>
      </c>
      <c r="S225" s="4" t="str">
        <f t="shared" si="69"/>
        <v>№202 сбыт</v>
      </c>
    </row>
    <row r="226" spans="2:19" x14ac:dyDescent="0.25">
      <c r="B226" s="26" t="s">
        <v>239</v>
      </c>
      <c r="C226" s="27">
        <v>521.06000000000006</v>
      </c>
      <c r="D226" s="27">
        <v>200.73000000000002</v>
      </c>
      <c r="E226" s="27">
        <v>721.80000000000007</v>
      </c>
      <c r="F226" s="28">
        <v>521.05999999999995</v>
      </c>
      <c r="G226" s="28">
        <v>200.73</v>
      </c>
      <c r="H226" s="28">
        <v>721.8</v>
      </c>
      <c r="I226" s="27">
        <f t="shared" ref="I226:K231" si="77">F226-C226</f>
        <v>0</v>
      </c>
      <c r="J226" s="27">
        <f t="shared" si="77"/>
        <v>0</v>
      </c>
      <c r="K226" s="27">
        <f t="shared" si="77"/>
        <v>0</v>
      </c>
      <c r="L226" s="29">
        <v>1227.9758999999995</v>
      </c>
      <c r="M226" s="29"/>
      <c r="N226" s="29">
        <f t="shared" si="75"/>
        <v>0</v>
      </c>
      <c r="O226" s="30">
        <f t="shared" si="76"/>
        <v>0</v>
      </c>
      <c r="P226" s="26">
        <f t="shared" si="70"/>
        <v>0</v>
      </c>
      <c r="Q226" s="26"/>
      <c r="R226" s="45">
        <f t="shared" si="71"/>
        <v>1227.9758999999995</v>
      </c>
      <c r="S226" s="30" t="str">
        <f t="shared" si="69"/>
        <v xml:space="preserve">№203 </v>
      </c>
    </row>
    <row r="227" spans="2:19" x14ac:dyDescent="0.25">
      <c r="B227" s="8" t="s">
        <v>240</v>
      </c>
      <c r="C227" s="27">
        <v>5337.54</v>
      </c>
      <c r="D227" s="27">
        <v>2496.7800000000002</v>
      </c>
      <c r="E227" s="27">
        <v>7834.34</v>
      </c>
      <c r="F227" s="28">
        <v>5337.54</v>
      </c>
      <c r="G227" s="28">
        <v>2496.7800000000002</v>
      </c>
      <c r="H227" s="28">
        <v>7834.34</v>
      </c>
      <c r="I227" s="27">
        <f t="shared" si="77"/>
        <v>0</v>
      </c>
      <c r="J227" s="27">
        <f t="shared" si="77"/>
        <v>0</v>
      </c>
      <c r="K227" s="27">
        <f t="shared" si="77"/>
        <v>0</v>
      </c>
      <c r="L227" s="29">
        <v>-21562.44</v>
      </c>
      <c r="M227" s="29"/>
      <c r="N227" s="31">
        <f t="shared" si="75"/>
        <v>0</v>
      </c>
      <c r="O227" s="4">
        <f t="shared" si="76"/>
        <v>0</v>
      </c>
      <c r="P227" s="8">
        <f t="shared" si="70"/>
        <v>0</v>
      </c>
      <c r="Q227" s="8"/>
      <c r="R227" s="43">
        <f t="shared" si="71"/>
        <v>-21562.44</v>
      </c>
      <c r="S227" s="4" t="str">
        <f t="shared" si="69"/>
        <v xml:space="preserve">№204 </v>
      </c>
    </row>
    <row r="228" spans="2:19" x14ac:dyDescent="0.25">
      <c r="B228" s="26" t="s">
        <v>241</v>
      </c>
      <c r="C228" s="27">
        <v>167.55</v>
      </c>
      <c r="D228" s="27">
        <v>192.74</v>
      </c>
      <c r="E228" s="27">
        <v>360.3</v>
      </c>
      <c r="F228" s="28">
        <v>167.55</v>
      </c>
      <c r="G228" s="28">
        <v>192.74</v>
      </c>
      <c r="H228" s="28">
        <v>360.3</v>
      </c>
      <c r="I228" s="27">
        <f t="shared" si="77"/>
        <v>0</v>
      </c>
      <c r="J228" s="27">
        <f t="shared" si="77"/>
        <v>0</v>
      </c>
      <c r="K228" s="27">
        <f t="shared" si="77"/>
        <v>0</v>
      </c>
      <c r="L228" s="29">
        <v>64.650799999999975</v>
      </c>
      <c r="M228" s="29"/>
      <c r="N228" s="29">
        <f t="shared" si="75"/>
        <v>0</v>
      </c>
      <c r="O228" s="30">
        <f t="shared" si="76"/>
        <v>0</v>
      </c>
      <c r="P228" s="26">
        <f t="shared" si="70"/>
        <v>0</v>
      </c>
      <c r="Q228" s="26"/>
      <c r="R228" s="45">
        <f t="shared" si="71"/>
        <v>64.650799999999975</v>
      </c>
      <c r="S228" s="30" t="str">
        <f t="shared" si="69"/>
        <v xml:space="preserve">№205 </v>
      </c>
    </row>
    <row r="229" spans="2:19" x14ac:dyDescent="0.25">
      <c r="B229" s="8" t="s">
        <v>242</v>
      </c>
      <c r="C229" s="27">
        <v>4859</v>
      </c>
      <c r="D229" s="27">
        <v>3704.38</v>
      </c>
      <c r="E229" s="27">
        <v>8563.42</v>
      </c>
      <c r="F229" s="28">
        <v>4859</v>
      </c>
      <c r="G229" s="28">
        <v>3704.38</v>
      </c>
      <c r="H229" s="28">
        <v>8563.42</v>
      </c>
      <c r="I229" s="27">
        <f t="shared" si="77"/>
        <v>0</v>
      </c>
      <c r="J229" s="27">
        <f t="shared" si="77"/>
        <v>0</v>
      </c>
      <c r="K229" s="27">
        <f t="shared" si="77"/>
        <v>0</v>
      </c>
      <c r="L229" s="29">
        <v>3611.4899999999989</v>
      </c>
      <c r="M229" s="29"/>
      <c r="N229" s="31">
        <f t="shared" si="75"/>
        <v>0</v>
      </c>
      <c r="O229" s="4">
        <f t="shared" si="76"/>
        <v>0</v>
      </c>
      <c r="P229" s="8">
        <f t="shared" si="70"/>
        <v>0</v>
      </c>
      <c r="Q229" s="8"/>
      <c r="R229" s="43">
        <f t="shared" si="71"/>
        <v>3611.4899999999989</v>
      </c>
      <c r="S229" s="4" t="str">
        <f t="shared" si="69"/>
        <v xml:space="preserve">№206 </v>
      </c>
    </row>
    <row r="230" spans="2:19" x14ac:dyDescent="0.25">
      <c r="B230" s="26" t="s">
        <v>243</v>
      </c>
      <c r="C230" s="27">
        <v>5890.32</v>
      </c>
      <c r="D230" s="27">
        <v>3301.29</v>
      </c>
      <c r="E230" s="27">
        <v>9191.6200000000008</v>
      </c>
      <c r="F230" s="28">
        <v>5890.32</v>
      </c>
      <c r="G230" s="28">
        <v>3301.29</v>
      </c>
      <c r="H230" s="28">
        <v>9191.6200000000008</v>
      </c>
      <c r="I230" s="27">
        <f t="shared" si="77"/>
        <v>0</v>
      </c>
      <c r="J230" s="27">
        <f t="shared" si="77"/>
        <v>0</v>
      </c>
      <c r="K230" s="27">
        <f t="shared" si="77"/>
        <v>0</v>
      </c>
      <c r="L230" s="29">
        <v>-67.061799999998343</v>
      </c>
      <c r="M230" s="29"/>
      <c r="N230" s="29">
        <f t="shared" si="75"/>
        <v>0</v>
      </c>
      <c r="O230" s="30">
        <f t="shared" si="76"/>
        <v>0</v>
      </c>
      <c r="P230" s="26">
        <f t="shared" si="70"/>
        <v>0</v>
      </c>
      <c r="Q230" s="26"/>
      <c r="R230" s="45">
        <f t="shared" si="71"/>
        <v>-67.061799999998343</v>
      </c>
      <c r="S230" s="30" t="str">
        <f t="shared" si="69"/>
        <v xml:space="preserve">№207 </v>
      </c>
    </row>
    <row r="231" spans="2:19" x14ac:dyDescent="0.25">
      <c r="B231" s="8" t="s">
        <v>244</v>
      </c>
      <c r="C231" s="27">
        <v>10051.52</v>
      </c>
      <c r="D231" s="27">
        <v>4052.4700000000003</v>
      </c>
      <c r="E231" s="27">
        <v>14104.01</v>
      </c>
      <c r="F231" s="28">
        <v>10051.52</v>
      </c>
      <c r="G231" s="28">
        <v>4052.47</v>
      </c>
      <c r="H231" s="28">
        <v>14104.01</v>
      </c>
      <c r="I231" s="27">
        <f t="shared" si="77"/>
        <v>0</v>
      </c>
      <c r="J231" s="27">
        <f t="shared" si="77"/>
        <v>0</v>
      </c>
      <c r="K231" s="27">
        <f t="shared" si="77"/>
        <v>0</v>
      </c>
      <c r="L231" s="29">
        <v>-627.64440000000104</v>
      </c>
      <c r="M231" s="29"/>
      <c r="N231" s="27">
        <f t="shared" si="75"/>
        <v>0</v>
      </c>
      <c r="O231" s="4">
        <f t="shared" si="76"/>
        <v>0</v>
      </c>
      <c r="P231" s="8">
        <f t="shared" si="70"/>
        <v>0</v>
      </c>
      <c r="Q231" s="8"/>
      <c r="R231" s="43">
        <f t="shared" si="71"/>
        <v>-627.64440000000104</v>
      </c>
      <c r="S231" s="4" t="str">
        <f t="shared" si="69"/>
        <v xml:space="preserve">№208 </v>
      </c>
    </row>
    <row r="232" spans="2:19" x14ac:dyDescent="0.25">
      <c r="B232" s="26" t="s">
        <v>245</v>
      </c>
      <c r="I232" s="27"/>
      <c r="J232" s="27"/>
      <c r="K232" s="27"/>
      <c r="L232" s="29">
        <v>4925.0938999999989</v>
      </c>
      <c r="M232" s="29"/>
      <c r="N232" s="29">
        <f t="shared" si="75"/>
        <v>0</v>
      </c>
      <c r="O232" s="30">
        <f t="shared" si="76"/>
        <v>0</v>
      </c>
      <c r="P232" s="26">
        <f t="shared" si="70"/>
        <v>0</v>
      </c>
      <c r="Q232" s="26"/>
      <c r="R232" s="45">
        <f t="shared" si="71"/>
        <v>4925.0938999999989</v>
      </c>
      <c r="S232" s="30" t="str">
        <f t="shared" si="69"/>
        <v xml:space="preserve">№209 </v>
      </c>
    </row>
    <row r="233" spans="2:19" x14ac:dyDescent="0.25">
      <c r="B233" s="8" t="s">
        <v>246</v>
      </c>
      <c r="I233" s="27"/>
      <c r="J233" s="27"/>
      <c r="K233" s="27"/>
      <c r="L233" s="29">
        <v>106.18750000000182</v>
      </c>
      <c r="M233" s="29"/>
      <c r="N233" s="31">
        <f t="shared" si="75"/>
        <v>0</v>
      </c>
      <c r="O233" s="4">
        <f t="shared" si="76"/>
        <v>0</v>
      </c>
      <c r="P233" s="8">
        <f t="shared" si="70"/>
        <v>0</v>
      </c>
      <c r="Q233" s="8"/>
      <c r="R233" s="43">
        <f t="shared" si="71"/>
        <v>106.18750000000182</v>
      </c>
      <c r="S233" s="4" t="str">
        <f t="shared" si="69"/>
        <v xml:space="preserve">№210 </v>
      </c>
    </row>
    <row r="234" spans="2:19" x14ac:dyDescent="0.25">
      <c r="B234" s="26" t="s">
        <v>247</v>
      </c>
      <c r="I234" s="27"/>
      <c r="J234" s="27"/>
      <c r="K234" s="27"/>
      <c r="L234" s="29">
        <v>1.8999999992956873E-3</v>
      </c>
      <c r="M234" s="29"/>
      <c r="N234" s="29"/>
      <c r="O234" s="30">
        <f t="shared" ref="O234:O239" si="78">J234*O$6</f>
        <v>0</v>
      </c>
      <c r="P234" s="26">
        <f t="shared" si="70"/>
        <v>0</v>
      </c>
      <c r="Q234" s="26"/>
      <c r="R234" s="45">
        <f t="shared" si="71"/>
        <v>1.8999999992956873E-3</v>
      </c>
      <c r="S234" s="30" t="str">
        <f t="shared" si="69"/>
        <v>№210а сбыт</v>
      </c>
    </row>
    <row r="235" spans="2:19" x14ac:dyDescent="0.25">
      <c r="B235" s="8" t="s">
        <v>248</v>
      </c>
      <c r="C235" s="27">
        <v>7006.2</v>
      </c>
      <c r="D235" s="27">
        <v>3539.4700000000003</v>
      </c>
      <c r="E235" s="27">
        <v>10545.68</v>
      </c>
      <c r="F235" s="28">
        <v>7006.2</v>
      </c>
      <c r="G235" s="28">
        <v>3539.47</v>
      </c>
      <c r="H235" s="28">
        <v>10545.68</v>
      </c>
      <c r="I235" s="27">
        <f t="shared" ref="I235:K240" si="79">F235-C235</f>
        <v>0</v>
      </c>
      <c r="J235" s="27">
        <f t="shared" si="79"/>
        <v>0</v>
      </c>
      <c r="K235" s="27">
        <f t="shared" si="79"/>
        <v>0</v>
      </c>
      <c r="L235" s="29">
        <v>152.12199999999575</v>
      </c>
      <c r="M235" s="29"/>
      <c r="N235" s="27">
        <f>I235*N$6</f>
        <v>0</v>
      </c>
      <c r="O235" s="4">
        <f t="shared" si="78"/>
        <v>0</v>
      </c>
      <c r="P235" s="8">
        <f t="shared" si="70"/>
        <v>0</v>
      </c>
      <c r="Q235" s="8"/>
      <c r="R235" s="43">
        <f t="shared" si="71"/>
        <v>152.12199999999575</v>
      </c>
      <c r="S235" s="4" t="str">
        <f t="shared" si="69"/>
        <v xml:space="preserve">№211 </v>
      </c>
    </row>
    <row r="236" spans="2:19" x14ac:dyDescent="0.25">
      <c r="B236" s="26" t="s">
        <v>249</v>
      </c>
      <c r="C236" s="27">
        <v>7645.2</v>
      </c>
      <c r="D236" s="27">
        <v>3358.17</v>
      </c>
      <c r="E236" s="27">
        <v>11003.380000000001</v>
      </c>
      <c r="F236" s="28">
        <v>7645.2</v>
      </c>
      <c r="G236" s="28">
        <v>3358.17</v>
      </c>
      <c r="H236" s="28">
        <v>11003.38</v>
      </c>
      <c r="I236" s="27">
        <f t="shared" si="79"/>
        <v>0</v>
      </c>
      <c r="J236" s="27">
        <f t="shared" si="79"/>
        <v>0</v>
      </c>
      <c r="K236" s="27">
        <f t="shared" si="79"/>
        <v>0</v>
      </c>
      <c r="L236" s="29">
        <v>-1468.8044000000029</v>
      </c>
      <c r="M236" s="29">
        <v>4000</v>
      </c>
      <c r="N236" s="29">
        <f>I236*N$6</f>
        <v>0</v>
      </c>
      <c r="O236" s="30">
        <f t="shared" si="78"/>
        <v>0</v>
      </c>
      <c r="P236" s="26">
        <f t="shared" si="70"/>
        <v>0</v>
      </c>
      <c r="Q236" s="26"/>
      <c r="R236" s="45">
        <f t="shared" si="71"/>
        <v>2531.1955999999973</v>
      </c>
      <c r="S236" s="30" t="str">
        <f t="shared" si="69"/>
        <v xml:space="preserve">№212 </v>
      </c>
    </row>
    <row r="237" spans="2:19" x14ac:dyDescent="0.25">
      <c r="B237" s="8" t="s">
        <v>250</v>
      </c>
      <c r="C237" s="27">
        <v>1332.44</v>
      </c>
      <c r="D237" s="27">
        <v>981.39</v>
      </c>
      <c r="E237" s="27">
        <v>2313.85</v>
      </c>
      <c r="F237" s="28">
        <v>1332.44</v>
      </c>
      <c r="G237" s="28">
        <v>981.39</v>
      </c>
      <c r="H237" s="28">
        <v>2313.85</v>
      </c>
      <c r="I237" s="27">
        <f t="shared" si="79"/>
        <v>0</v>
      </c>
      <c r="J237" s="27">
        <f t="shared" si="79"/>
        <v>0</v>
      </c>
      <c r="K237" s="27">
        <f t="shared" si="79"/>
        <v>0</v>
      </c>
      <c r="L237" s="29">
        <v>116.3176999999969</v>
      </c>
      <c r="M237" s="29"/>
      <c r="N237" s="31">
        <f>I237*N$6</f>
        <v>0</v>
      </c>
      <c r="O237" s="4">
        <f t="shared" si="78"/>
        <v>0</v>
      </c>
      <c r="P237" s="8">
        <f t="shared" si="70"/>
        <v>0</v>
      </c>
      <c r="Q237" s="8"/>
      <c r="R237" s="43">
        <f t="shared" ref="R237:R268" si="80">L237-P237+M237+Q237</f>
        <v>116.3176999999969</v>
      </c>
      <c r="S237" s="4" t="str">
        <f t="shared" si="69"/>
        <v xml:space="preserve">№213 </v>
      </c>
    </row>
    <row r="238" spans="2:19" x14ac:dyDescent="0.25">
      <c r="B238" s="26" t="s">
        <v>251</v>
      </c>
      <c r="C238" s="27">
        <v>24406.15</v>
      </c>
      <c r="D238" s="27">
        <v>11928.73</v>
      </c>
      <c r="E238" s="27">
        <v>36334.89</v>
      </c>
      <c r="F238" s="28">
        <v>24406.15</v>
      </c>
      <c r="G238" s="28">
        <v>11928.73</v>
      </c>
      <c r="H238" s="28">
        <v>36334.89</v>
      </c>
      <c r="I238" s="27">
        <f t="shared" si="79"/>
        <v>0</v>
      </c>
      <c r="J238" s="27">
        <f t="shared" si="79"/>
        <v>0</v>
      </c>
      <c r="K238" s="27">
        <f t="shared" si="79"/>
        <v>0</v>
      </c>
      <c r="L238" s="29">
        <v>1920.4863999999907</v>
      </c>
      <c r="M238" s="29"/>
      <c r="N238" s="29">
        <f>I238*N$6</f>
        <v>0</v>
      </c>
      <c r="O238" s="30">
        <f t="shared" si="78"/>
        <v>0</v>
      </c>
      <c r="P238" s="26">
        <f>SUM(N238:O238)</f>
        <v>0</v>
      </c>
      <c r="Q238" s="26"/>
      <c r="R238" s="45">
        <f t="shared" si="80"/>
        <v>1920.4863999999907</v>
      </c>
      <c r="S238" s="30" t="str">
        <f t="shared" si="69"/>
        <v xml:space="preserve">№214 </v>
      </c>
    </row>
    <row r="239" spans="2:19" x14ac:dyDescent="0.25">
      <c r="B239" s="8" t="s">
        <v>252</v>
      </c>
      <c r="C239" s="27">
        <v>16698.89</v>
      </c>
      <c r="D239" s="27">
        <v>7931.45</v>
      </c>
      <c r="E239" s="27">
        <v>24630.47</v>
      </c>
      <c r="F239" s="28">
        <v>16698.89</v>
      </c>
      <c r="G239" s="28">
        <v>7931.45</v>
      </c>
      <c r="H239" s="28">
        <v>24630.47</v>
      </c>
      <c r="I239" s="27">
        <f t="shared" si="79"/>
        <v>0</v>
      </c>
      <c r="J239" s="27">
        <f t="shared" si="79"/>
        <v>0</v>
      </c>
      <c r="K239" s="27">
        <f t="shared" si="79"/>
        <v>0</v>
      </c>
      <c r="L239" s="29">
        <v>2580.7263000000103</v>
      </c>
      <c r="M239" s="29"/>
      <c r="N239" s="27">
        <f>I239*N$6</f>
        <v>0</v>
      </c>
      <c r="O239" s="4">
        <f t="shared" si="78"/>
        <v>0</v>
      </c>
      <c r="P239" s="8">
        <f t="shared" si="70"/>
        <v>0</v>
      </c>
      <c r="Q239" s="8"/>
      <c r="R239" s="43">
        <f t="shared" si="80"/>
        <v>2580.7263000000103</v>
      </c>
      <c r="S239" s="4" t="str">
        <f t="shared" si="69"/>
        <v xml:space="preserve">№215 </v>
      </c>
    </row>
    <row r="240" spans="2:19" x14ac:dyDescent="0.25">
      <c r="B240" s="26" t="s">
        <v>253</v>
      </c>
      <c r="C240" s="27">
        <v>1456.05</v>
      </c>
      <c r="D240" s="27">
        <v>687.79</v>
      </c>
      <c r="E240" s="27">
        <v>2143.85</v>
      </c>
      <c r="F240" s="28">
        <v>1456.05</v>
      </c>
      <c r="G240" s="28">
        <v>687.79</v>
      </c>
      <c r="H240" s="28">
        <v>2143.85</v>
      </c>
      <c r="I240" s="27">
        <f t="shared" si="79"/>
        <v>0</v>
      </c>
      <c r="J240" s="27">
        <f t="shared" si="79"/>
        <v>0</v>
      </c>
      <c r="K240" s="27">
        <f t="shared" si="79"/>
        <v>0</v>
      </c>
      <c r="L240" s="29">
        <v>1794.353700000001</v>
      </c>
      <c r="M240" s="29"/>
      <c r="N240" s="27"/>
      <c r="O240" s="30"/>
      <c r="P240" s="26"/>
      <c r="Q240" s="26"/>
      <c r="R240" s="45">
        <f t="shared" si="80"/>
        <v>1794.353700000001</v>
      </c>
      <c r="S240" s="30" t="str">
        <f t="shared" si="69"/>
        <v>№216сбыт</v>
      </c>
    </row>
    <row r="241" spans="2:19" x14ac:dyDescent="0.25">
      <c r="B241" s="8" t="s">
        <v>254</v>
      </c>
      <c r="I241" s="27"/>
      <c r="J241" s="27"/>
      <c r="K241" s="27"/>
      <c r="L241" s="29">
        <v>-2.9000000035921403E-3</v>
      </c>
      <c r="M241" s="29"/>
      <c r="N241" s="31"/>
      <c r="O241" s="4">
        <f t="shared" ref="O241:O255" si="81">J241*O$6</f>
        <v>0</v>
      </c>
      <c r="P241" s="8">
        <f t="shared" si="70"/>
        <v>0</v>
      </c>
      <c r="Q241" s="8"/>
      <c r="R241" s="43">
        <f t="shared" si="80"/>
        <v>-2.9000000035921403E-3</v>
      </c>
      <c r="S241" s="4" t="str">
        <f t="shared" si="69"/>
        <v>№217 сбыт</v>
      </c>
    </row>
    <row r="242" spans="2:19" x14ac:dyDescent="0.25">
      <c r="B242" s="26" t="s">
        <v>255</v>
      </c>
      <c r="C242" s="27">
        <v>573.66999999999996</v>
      </c>
      <c r="D242" s="27">
        <v>1808.51</v>
      </c>
      <c r="E242" s="27">
        <v>2382.2000000000003</v>
      </c>
      <c r="F242" s="28">
        <v>573.66999999999996</v>
      </c>
      <c r="G242" s="28">
        <v>1808.51</v>
      </c>
      <c r="H242" s="28">
        <v>2382.1999999999998</v>
      </c>
      <c r="I242" s="27">
        <f>F242-C242</f>
        <v>0</v>
      </c>
      <c r="J242" s="27">
        <f>G242-D242</f>
        <v>0</v>
      </c>
      <c r="K242" s="27">
        <f>H242-E242</f>
        <v>0</v>
      </c>
      <c r="L242" s="29">
        <v>827.33900000000028</v>
      </c>
      <c r="M242" s="29"/>
      <c r="N242" s="29">
        <f>I242*N$6</f>
        <v>0</v>
      </c>
      <c r="O242" s="30">
        <f t="shared" si="81"/>
        <v>0</v>
      </c>
      <c r="P242" s="26">
        <f t="shared" si="70"/>
        <v>0</v>
      </c>
      <c r="Q242" s="26"/>
      <c r="R242" s="45">
        <f t="shared" si="80"/>
        <v>827.33900000000028</v>
      </c>
      <c r="S242" s="30" t="str">
        <f t="shared" si="69"/>
        <v xml:space="preserve">№218 </v>
      </c>
    </row>
    <row r="243" spans="2:19" x14ac:dyDescent="0.25">
      <c r="B243" s="8" t="s">
        <v>256</v>
      </c>
      <c r="I243" s="27"/>
      <c r="J243" s="27"/>
      <c r="K243" s="27"/>
      <c r="L243" s="29">
        <v>-762.72115699999904</v>
      </c>
      <c r="M243" s="29"/>
      <c r="N243" s="31"/>
      <c r="O243" s="4">
        <f t="shared" si="81"/>
        <v>0</v>
      </c>
      <c r="P243" s="8">
        <f t="shared" si="70"/>
        <v>0</v>
      </c>
      <c r="Q243" s="8"/>
      <c r="R243" s="43">
        <f t="shared" si="80"/>
        <v>-762.72115699999904</v>
      </c>
      <c r="S243" s="4" t="str">
        <f t="shared" si="69"/>
        <v>№219 сбыт</v>
      </c>
    </row>
    <row r="244" spans="2:19" x14ac:dyDescent="0.25">
      <c r="B244" s="26" t="s">
        <v>257</v>
      </c>
      <c r="I244" s="27"/>
      <c r="J244" s="27"/>
      <c r="K244" s="27"/>
      <c r="L244" s="29">
        <v>0.38249999999999318</v>
      </c>
      <c r="M244" s="29"/>
      <c r="N244" s="29">
        <f>I244*N$6</f>
        <v>0</v>
      </c>
      <c r="O244" s="30">
        <f t="shared" si="81"/>
        <v>0</v>
      </c>
      <c r="P244" s="26">
        <f t="shared" si="70"/>
        <v>0</v>
      </c>
      <c r="Q244" s="26"/>
      <c r="R244" s="45">
        <f t="shared" si="80"/>
        <v>0.38249999999999318</v>
      </c>
      <c r="S244" s="30" t="str">
        <f t="shared" si="69"/>
        <v xml:space="preserve">№220 </v>
      </c>
    </row>
    <row r="245" spans="2:19" x14ac:dyDescent="0.25">
      <c r="B245" s="8" t="s">
        <v>258</v>
      </c>
      <c r="I245" s="27"/>
      <c r="J245" s="27"/>
      <c r="K245" s="27"/>
      <c r="L245" s="29">
        <v>5380.6573000000026</v>
      </c>
      <c r="M245" s="29"/>
      <c r="N245" s="31">
        <f>I245*N$6</f>
        <v>0</v>
      </c>
      <c r="O245" s="4">
        <f t="shared" si="81"/>
        <v>0</v>
      </c>
      <c r="P245" s="8">
        <f t="shared" si="70"/>
        <v>0</v>
      </c>
      <c r="Q245" s="8"/>
      <c r="R245" s="43">
        <f t="shared" si="80"/>
        <v>5380.6573000000026</v>
      </c>
      <c r="S245" s="4" t="str">
        <f t="shared" si="69"/>
        <v xml:space="preserve">№221 </v>
      </c>
    </row>
    <row r="246" spans="2:19" x14ac:dyDescent="0.25">
      <c r="B246" s="26" t="s">
        <v>259</v>
      </c>
      <c r="I246" s="27"/>
      <c r="J246" s="27"/>
      <c r="K246" s="27"/>
      <c r="L246" s="29">
        <v>-3233.554500000002</v>
      </c>
      <c r="M246" s="29"/>
      <c r="N246" s="29"/>
      <c r="O246" s="30">
        <f t="shared" si="81"/>
        <v>0</v>
      </c>
      <c r="P246" s="26">
        <f t="shared" si="70"/>
        <v>0</v>
      </c>
      <c r="Q246" s="26"/>
      <c r="R246" s="45">
        <f t="shared" si="80"/>
        <v>-3233.554500000002</v>
      </c>
      <c r="S246" s="30" t="str">
        <f t="shared" si="69"/>
        <v xml:space="preserve">№222 </v>
      </c>
    </row>
    <row r="247" spans="2:19" x14ac:dyDescent="0.25">
      <c r="B247" s="8" t="s">
        <v>260</v>
      </c>
      <c r="I247" s="27"/>
      <c r="J247" s="27"/>
      <c r="K247" s="27"/>
      <c r="L247" s="29">
        <v>-0.76620000000548316</v>
      </c>
      <c r="M247" s="29"/>
      <c r="N247" s="27"/>
      <c r="O247" s="4">
        <f t="shared" si="81"/>
        <v>0</v>
      </c>
      <c r="P247" s="8">
        <f t="shared" si="70"/>
        <v>0</v>
      </c>
      <c r="Q247" s="8"/>
      <c r="R247" s="43">
        <f t="shared" si="80"/>
        <v>-0.76620000000548316</v>
      </c>
      <c r="S247" s="4" t="str">
        <f t="shared" si="69"/>
        <v>№223 сбыт</v>
      </c>
    </row>
    <row r="248" spans="2:19" x14ac:dyDescent="0.25">
      <c r="B248" s="37" t="s">
        <v>261</v>
      </c>
      <c r="I248" s="27"/>
      <c r="J248" s="27"/>
      <c r="K248" s="27"/>
      <c r="L248" s="29">
        <v>4.4600000000173168E-2</v>
      </c>
      <c r="M248" s="29"/>
      <c r="N248" s="29">
        <f>I248*N$6</f>
        <v>0</v>
      </c>
      <c r="O248" s="30">
        <f t="shared" si="81"/>
        <v>0</v>
      </c>
      <c r="P248" s="26">
        <f t="shared" si="70"/>
        <v>0</v>
      </c>
      <c r="Q248" s="26"/>
      <c r="R248" s="45">
        <f t="shared" si="80"/>
        <v>4.4600000000173168E-2</v>
      </c>
      <c r="S248" s="30" t="str">
        <f t="shared" si="69"/>
        <v xml:space="preserve">№224 сбыт </v>
      </c>
    </row>
    <row r="249" spans="2:19" x14ac:dyDescent="0.25">
      <c r="B249" s="8" t="s">
        <v>262</v>
      </c>
      <c r="C249" s="27">
        <v>2.37</v>
      </c>
      <c r="D249" s="27">
        <v>0.39</v>
      </c>
      <c r="E249" s="27">
        <v>2.77</v>
      </c>
      <c r="F249" s="28">
        <v>2.37</v>
      </c>
      <c r="G249" s="28">
        <v>0.39</v>
      </c>
      <c r="H249" s="28">
        <v>2.27</v>
      </c>
      <c r="I249" s="27">
        <f t="shared" ref="I249:K250" si="82">F249-C249</f>
        <v>0</v>
      </c>
      <c r="J249" s="27">
        <f t="shared" si="82"/>
        <v>0</v>
      </c>
      <c r="K249" s="27">
        <f t="shared" si="82"/>
        <v>-0.5</v>
      </c>
      <c r="L249" s="29">
        <v>187.74930000000012</v>
      </c>
      <c r="M249" s="29"/>
      <c r="N249" s="31">
        <f>I249*N$6</f>
        <v>0</v>
      </c>
      <c r="O249" s="4">
        <f t="shared" si="81"/>
        <v>0</v>
      </c>
      <c r="P249" s="8">
        <f t="shared" si="70"/>
        <v>0</v>
      </c>
      <c r="Q249" s="8"/>
      <c r="R249" s="43">
        <f t="shared" si="80"/>
        <v>187.74930000000012</v>
      </c>
      <c r="S249" s="4" t="str">
        <f t="shared" si="69"/>
        <v xml:space="preserve">№225 </v>
      </c>
    </row>
    <row r="250" spans="2:19" x14ac:dyDescent="0.25">
      <c r="B250" s="26" t="s">
        <v>263</v>
      </c>
      <c r="C250" s="27">
        <v>12703.710000000001</v>
      </c>
      <c r="D250" s="27">
        <v>7982.3200000000006</v>
      </c>
      <c r="E250" s="27">
        <v>20686.03</v>
      </c>
      <c r="F250" s="28">
        <v>12703.71</v>
      </c>
      <c r="G250" s="28">
        <v>7982.32</v>
      </c>
      <c r="H250" s="28">
        <v>20686.03</v>
      </c>
      <c r="I250" s="27">
        <f t="shared" si="82"/>
        <v>0</v>
      </c>
      <c r="J250" s="27">
        <f t="shared" si="82"/>
        <v>0</v>
      </c>
      <c r="K250" s="27">
        <f t="shared" si="82"/>
        <v>0</v>
      </c>
      <c r="L250" s="29">
        <v>704.31300000000601</v>
      </c>
      <c r="M250" s="29"/>
      <c r="N250" s="29">
        <f>I250*N$6</f>
        <v>0</v>
      </c>
      <c r="O250" s="30">
        <f t="shared" si="81"/>
        <v>0</v>
      </c>
      <c r="P250" s="26">
        <f t="shared" si="70"/>
        <v>0</v>
      </c>
      <c r="Q250" s="26"/>
      <c r="R250" s="45">
        <f t="shared" si="80"/>
        <v>704.31300000000601</v>
      </c>
      <c r="S250" s="30" t="str">
        <f t="shared" si="69"/>
        <v xml:space="preserve">№226 </v>
      </c>
    </row>
    <row r="251" spans="2:19" x14ac:dyDescent="0.25">
      <c r="B251" s="8" t="s">
        <v>264</v>
      </c>
      <c r="I251" s="27"/>
      <c r="J251" s="27"/>
      <c r="K251" s="27"/>
      <c r="L251" s="29">
        <v>-36.048100000000318</v>
      </c>
      <c r="M251" s="29"/>
      <c r="N251" s="31">
        <f>I251*N$6</f>
        <v>0</v>
      </c>
      <c r="O251" s="4">
        <f t="shared" si="81"/>
        <v>0</v>
      </c>
      <c r="P251" s="8">
        <f t="shared" si="70"/>
        <v>0</v>
      </c>
      <c r="Q251" s="8"/>
      <c r="R251" s="43">
        <f t="shared" si="80"/>
        <v>-36.048100000000318</v>
      </c>
      <c r="S251" s="4" t="str">
        <f t="shared" si="69"/>
        <v>№227 сбыт</v>
      </c>
    </row>
    <row r="252" spans="2:19" x14ac:dyDescent="0.25">
      <c r="B252" s="26" t="s">
        <v>265</v>
      </c>
      <c r="I252" s="27"/>
      <c r="J252" s="27"/>
      <c r="K252" s="27"/>
      <c r="L252" s="29">
        <v>2025.1588999999972</v>
      </c>
      <c r="M252" s="29"/>
      <c r="N252" s="29"/>
      <c r="O252" s="30">
        <f t="shared" si="81"/>
        <v>0</v>
      </c>
      <c r="P252" s="26">
        <f t="shared" si="70"/>
        <v>0</v>
      </c>
      <c r="Q252" s="26"/>
      <c r="R252" s="45">
        <f t="shared" si="80"/>
        <v>2025.1588999999972</v>
      </c>
      <c r="S252" s="30" t="str">
        <f t="shared" si="69"/>
        <v>№228 сбыт</v>
      </c>
    </row>
    <row r="253" spans="2:19" x14ac:dyDescent="0.25">
      <c r="B253" s="8" t="s">
        <v>266</v>
      </c>
      <c r="C253" s="27">
        <v>159.34</v>
      </c>
      <c r="D253" s="27">
        <v>86.66</v>
      </c>
      <c r="E253" s="27">
        <v>246.01000000000002</v>
      </c>
      <c r="F253" s="28">
        <v>159.34</v>
      </c>
      <c r="G253" s="28">
        <v>86.66</v>
      </c>
      <c r="H253" s="28">
        <v>246.01</v>
      </c>
      <c r="I253" s="27">
        <f t="shared" ref="I253:K254" si="83">F253-C253</f>
        <v>0</v>
      </c>
      <c r="J253" s="27">
        <f t="shared" si="83"/>
        <v>0</v>
      </c>
      <c r="K253" s="27">
        <f t="shared" si="83"/>
        <v>0</v>
      </c>
      <c r="L253" s="29">
        <v>133.28720000000013</v>
      </c>
      <c r="M253" s="29"/>
      <c r="N253" s="31">
        <f>I253*N$6</f>
        <v>0</v>
      </c>
      <c r="O253" s="4">
        <f t="shared" si="81"/>
        <v>0</v>
      </c>
      <c r="P253" s="8">
        <f t="shared" si="70"/>
        <v>0</v>
      </c>
      <c r="Q253" s="8"/>
      <c r="R253" s="43">
        <f t="shared" si="80"/>
        <v>133.28720000000013</v>
      </c>
      <c r="S253" s="4" t="str">
        <f t="shared" si="69"/>
        <v xml:space="preserve">№229 </v>
      </c>
    </row>
    <row r="254" spans="2:19" x14ac:dyDescent="0.25">
      <c r="B254" s="26" t="s">
        <v>267</v>
      </c>
      <c r="C254" s="27">
        <v>64.33</v>
      </c>
      <c r="D254" s="27">
        <v>6.91</v>
      </c>
      <c r="E254" s="27">
        <v>71.239999999999995</v>
      </c>
      <c r="F254" s="28">
        <v>64.33</v>
      </c>
      <c r="G254" s="28">
        <v>6.91</v>
      </c>
      <c r="H254" s="28">
        <v>71.239999999999995</v>
      </c>
      <c r="I254" s="27">
        <f t="shared" si="83"/>
        <v>0</v>
      </c>
      <c r="J254" s="27">
        <f t="shared" si="83"/>
        <v>0</v>
      </c>
      <c r="K254" s="27">
        <f t="shared" si="83"/>
        <v>0</v>
      </c>
      <c r="L254" s="29">
        <v>-128.05990000000003</v>
      </c>
      <c r="M254" s="29"/>
      <c r="N254" s="29">
        <f>I254*N$6</f>
        <v>0</v>
      </c>
      <c r="O254" s="30">
        <f t="shared" si="81"/>
        <v>0</v>
      </c>
      <c r="P254" s="26">
        <f t="shared" si="70"/>
        <v>0</v>
      </c>
      <c r="Q254" s="26"/>
      <c r="R254" s="45">
        <f t="shared" si="80"/>
        <v>-128.05990000000003</v>
      </c>
      <c r="S254" s="30" t="str">
        <f t="shared" si="69"/>
        <v xml:space="preserve">№229а </v>
      </c>
    </row>
    <row r="255" spans="2:19" x14ac:dyDescent="0.25">
      <c r="B255" s="8" t="s">
        <v>268</v>
      </c>
      <c r="I255" s="27"/>
      <c r="J255" s="27"/>
      <c r="K255" s="27"/>
      <c r="L255" s="29">
        <v>416.46930000000339</v>
      </c>
      <c r="M255" s="29"/>
      <c r="N255" s="27">
        <f>I255*N$6</f>
        <v>0</v>
      </c>
      <c r="O255" s="4">
        <f t="shared" si="81"/>
        <v>0</v>
      </c>
      <c r="P255" s="8">
        <f t="shared" si="70"/>
        <v>0</v>
      </c>
      <c r="Q255" s="8"/>
      <c r="R255" s="43">
        <f t="shared" si="80"/>
        <v>416.46930000000339</v>
      </c>
      <c r="S255" s="4" t="str">
        <f t="shared" si="69"/>
        <v xml:space="preserve">№230 </v>
      </c>
    </row>
    <row r="256" spans="2:19" x14ac:dyDescent="0.25">
      <c r="B256" s="26" t="s">
        <v>269</v>
      </c>
      <c r="I256" s="27"/>
      <c r="J256" s="27"/>
      <c r="K256" s="27"/>
      <c r="L256" s="29">
        <v>5.2889999997432824E-2</v>
      </c>
      <c r="M256" s="29"/>
      <c r="N256" s="29"/>
      <c r="O256" s="30"/>
      <c r="P256" s="26"/>
      <c r="Q256" s="26"/>
      <c r="R256" s="45">
        <f t="shared" si="80"/>
        <v>5.2889999997432824E-2</v>
      </c>
      <c r="S256" s="30" t="str">
        <f t="shared" si="69"/>
        <v>№231 сбыт</v>
      </c>
    </row>
    <row r="257" spans="2:19" x14ac:dyDescent="0.25">
      <c r="B257" s="8" t="s">
        <v>270</v>
      </c>
      <c r="I257" s="27"/>
      <c r="J257" s="27"/>
      <c r="K257" s="27"/>
      <c r="L257" s="29">
        <v>62.33810000000085</v>
      </c>
      <c r="M257" s="29"/>
      <c r="N257" s="31">
        <f t="shared" ref="N257:N266" si="84">I257*N$6</f>
        <v>0</v>
      </c>
      <c r="O257" s="4">
        <f t="shared" ref="O257:O266" si="85">J257*O$6</f>
        <v>0</v>
      </c>
      <c r="P257" s="8">
        <f t="shared" si="70"/>
        <v>0</v>
      </c>
      <c r="Q257" s="8"/>
      <c r="R257" s="43">
        <f t="shared" si="80"/>
        <v>62.33810000000085</v>
      </c>
      <c r="S257" s="4" t="str">
        <f t="shared" si="69"/>
        <v xml:space="preserve">№232 </v>
      </c>
    </row>
    <row r="258" spans="2:19" x14ac:dyDescent="0.25">
      <c r="B258" s="26" t="s">
        <v>271</v>
      </c>
      <c r="C258" s="27">
        <v>66771.3</v>
      </c>
      <c r="D258" s="27">
        <v>33539.379999999997</v>
      </c>
      <c r="E258" s="27">
        <v>100310.69</v>
      </c>
      <c r="F258" s="28">
        <v>66771.3</v>
      </c>
      <c r="G258" s="28">
        <v>33539.379999999997</v>
      </c>
      <c r="H258" s="28">
        <v>100310.69</v>
      </c>
      <c r="I258" s="27">
        <f t="shared" ref="I258:K263" si="86">F258-C258</f>
        <v>0</v>
      </c>
      <c r="J258" s="27">
        <f t="shared" si="86"/>
        <v>0</v>
      </c>
      <c r="K258" s="27">
        <f t="shared" si="86"/>
        <v>0</v>
      </c>
      <c r="L258" s="29">
        <v>-3960.0278999999764</v>
      </c>
      <c r="M258" s="29"/>
      <c r="N258" s="29">
        <f t="shared" si="84"/>
        <v>0</v>
      </c>
      <c r="O258" s="30">
        <f t="shared" si="85"/>
        <v>0</v>
      </c>
      <c r="P258" s="26">
        <f t="shared" si="70"/>
        <v>0</v>
      </c>
      <c r="Q258" s="26"/>
      <c r="R258" s="45">
        <f t="shared" si="80"/>
        <v>-3960.0278999999764</v>
      </c>
      <c r="S258" s="30" t="str">
        <f t="shared" si="69"/>
        <v xml:space="preserve">№233 </v>
      </c>
    </row>
    <row r="259" spans="2:19" x14ac:dyDescent="0.25">
      <c r="B259" s="8" t="s">
        <v>272</v>
      </c>
      <c r="C259" s="27">
        <v>1055.5999999999999</v>
      </c>
      <c r="D259" s="27">
        <v>326.93</v>
      </c>
      <c r="E259" s="27">
        <v>1382.55</v>
      </c>
      <c r="F259" s="28">
        <v>1055.5999999999999</v>
      </c>
      <c r="G259" s="28">
        <v>326.93</v>
      </c>
      <c r="H259" s="28">
        <v>1382.55</v>
      </c>
      <c r="I259" s="27">
        <f t="shared" si="86"/>
        <v>0</v>
      </c>
      <c r="J259" s="27">
        <f t="shared" si="86"/>
        <v>0</v>
      </c>
      <c r="K259" s="27">
        <f t="shared" si="86"/>
        <v>0</v>
      </c>
      <c r="L259" s="29">
        <v>44.777900000000955</v>
      </c>
      <c r="M259" s="29"/>
      <c r="N259" s="31">
        <f t="shared" si="84"/>
        <v>0</v>
      </c>
      <c r="O259" s="4">
        <f t="shared" si="85"/>
        <v>0</v>
      </c>
      <c r="P259" s="8">
        <f t="shared" si="70"/>
        <v>0</v>
      </c>
      <c r="Q259" s="8"/>
      <c r="R259" s="43">
        <f t="shared" si="80"/>
        <v>44.777900000000955</v>
      </c>
      <c r="S259" s="4" t="str">
        <f t="shared" si="69"/>
        <v xml:space="preserve">№234 </v>
      </c>
    </row>
    <row r="260" spans="2:19" x14ac:dyDescent="0.25">
      <c r="B260" s="26" t="s">
        <v>273</v>
      </c>
      <c r="C260" s="27">
        <v>7480.35</v>
      </c>
      <c r="D260" s="27">
        <v>14750.300000000001</v>
      </c>
      <c r="E260" s="27">
        <v>22230.69</v>
      </c>
      <c r="F260" s="28">
        <v>7480.35</v>
      </c>
      <c r="G260" s="28">
        <v>14750.3</v>
      </c>
      <c r="H260" s="28">
        <v>22230.69</v>
      </c>
      <c r="I260" s="27">
        <f t="shared" si="86"/>
        <v>0</v>
      </c>
      <c r="J260" s="27">
        <f t="shared" si="86"/>
        <v>0</v>
      </c>
      <c r="K260" s="27">
        <f t="shared" si="86"/>
        <v>0</v>
      </c>
      <c r="L260" s="29">
        <v>-109.66899999999583</v>
      </c>
      <c r="M260" s="29"/>
      <c r="N260" s="29">
        <f t="shared" si="84"/>
        <v>0</v>
      </c>
      <c r="O260" s="30">
        <f t="shared" si="85"/>
        <v>0</v>
      </c>
      <c r="P260" s="26">
        <f>SUM(N260:O260)</f>
        <v>0</v>
      </c>
      <c r="Q260" s="26"/>
      <c r="R260" s="45">
        <f t="shared" si="80"/>
        <v>-109.66899999999583</v>
      </c>
      <c r="S260" s="30" t="str">
        <f t="shared" si="69"/>
        <v xml:space="preserve">№235 </v>
      </c>
    </row>
    <row r="261" spans="2:19" x14ac:dyDescent="0.25">
      <c r="B261" s="8" t="s">
        <v>274</v>
      </c>
      <c r="C261" s="27">
        <v>3698.58</v>
      </c>
      <c r="D261" s="27">
        <v>2109.8200000000002</v>
      </c>
      <c r="E261" s="27">
        <v>5808.41</v>
      </c>
      <c r="F261" s="28">
        <v>3698.58</v>
      </c>
      <c r="G261" s="28">
        <v>2109.8200000000002</v>
      </c>
      <c r="H261" s="28">
        <v>5808.41</v>
      </c>
      <c r="I261" s="27">
        <f t="shared" si="86"/>
        <v>0</v>
      </c>
      <c r="J261" s="27">
        <f t="shared" si="86"/>
        <v>0</v>
      </c>
      <c r="K261" s="27">
        <f t="shared" si="86"/>
        <v>0</v>
      </c>
      <c r="L261" s="29">
        <v>-118.11679999999917</v>
      </c>
      <c r="M261" s="29"/>
      <c r="N261" s="31">
        <f t="shared" si="84"/>
        <v>0</v>
      </c>
      <c r="O261" s="4">
        <f t="shared" si="85"/>
        <v>0</v>
      </c>
      <c r="P261" s="8">
        <f t="shared" si="70"/>
        <v>0</v>
      </c>
      <c r="Q261" s="8"/>
      <c r="R261" s="43">
        <f t="shared" si="80"/>
        <v>-118.11679999999917</v>
      </c>
      <c r="S261" s="4" t="str">
        <f t="shared" si="69"/>
        <v xml:space="preserve">№236 </v>
      </c>
    </row>
    <row r="262" spans="2:19" x14ac:dyDescent="0.25">
      <c r="B262" s="26" t="s">
        <v>275</v>
      </c>
      <c r="C262" s="27">
        <v>2876.62</v>
      </c>
      <c r="D262" s="27">
        <v>740.89</v>
      </c>
      <c r="E262" s="27">
        <v>3617.52</v>
      </c>
      <c r="F262" s="28">
        <v>2876.62</v>
      </c>
      <c r="G262" s="28">
        <v>740.89</v>
      </c>
      <c r="H262" s="28">
        <v>3617.52</v>
      </c>
      <c r="I262" s="27">
        <f t="shared" si="86"/>
        <v>0</v>
      </c>
      <c r="J262" s="27">
        <f t="shared" si="86"/>
        <v>0</v>
      </c>
      <c r="K262" s="27">
        <f t="shared" si="86"/>
        <v>0</v>
      </c>
      <c r="L262" s="29">
        <v>-83.629400000000942</v>
      </c>
      <c r="M262" s="29">
        <f>600+100</f>
        <v>700</v>
      </c>
      <c r="N262" s="29">
        <f t="shared" si="84"/>
        <v>0</v>
      </c>
      <c r="O262" s="30">
        <f t="shared" si="85"/>
        <v>0</v>
      </c>
      <c r="P262" s="26">
        <f t="shared" si="70"/>
        <v>0</v>
      </c>
      <c r="Q262" s="26"/>
      <c r="R262" s="45">
        <f t="shared" si="80"/>
        <v>616.37059999999906</v>
      </c>
      <c r="S262" s="30" t="str">
        <f t="shared" si="69"/>
        <v xml:space="preserve">№237 </v>
      </c>
    </row>
    <row r="263" spans="2:19" x14ac:dyDescent="0.25">
      <c r="B263" s="8" t="s">
        <v>276</v>
      </c>
      <c r="C263" s="27">
        <v>1152.1300000000001</v>
      </c>
      <c r="D263" s="27">
        <v>609.25</v>
      </c>
      <c r="E263" s="27">
        <v>1761.39</v>
      </c>
      <c r="F263" s="28">
        <v>1152.1300000000001</v>
      </c>
      <c r="G263" s="28">
        <v>609.25</v>
      </c>
      <c r="H263" s="28">
        <v>1761.39</v>
      </c>
      <c r="I263" s="27">
        <f t="shared" si="86"/>
        <v>0</v>
      </c>
      <c r="J263" s="27">
        <f t="shared" si="86"/>
        <v>0</v>
      </c>
      <c r="K263" s="27">
        <f t="shared" si="86"/>
        <v>0</v>
      </c>
      <c r="L263" s="29">
        <v>158.86939999999524</v>
      </c>
      <c r="M263" s="29"/>
      <c r="N263" s="27">
        <f t="shared" si="84"/>
        <v>0</v>
      </c>
      <c r="O263" s="4">
        <f t="shared" si="85"/>
        <v>0</v>
      </c>
      <c r="P263" s="8">
        <f t="shared" si="70"/>
        <v>0</v>
      </c>
      <c r="Q263" s="8"/>
      <c r="R263" s="43">
        <f t="shared" si="80"/>
        <v>158.86939999999524</v>
      </c>
      <c r="S263" s="4" t="str">
        <f t="shared" si="69"/>
        <v xml:space="preserve">№238 </v>
      </c>
    </row>
    <row r="264" spans="2:19" x14ac:dyDescent="0.25">
      <c r="B264" s="26" t="s">
        <v>277</v>
      </c>
      <c r="I264" s="27"/>
      <c r="J264" s="27"/>
      <c r="K264" s="27"/>
      <c r="L264" s="29">
        <v>363.46130000000085</v>
      </c>
      <c r="M264" s="29"/>
      <c r="N264" s="29">
        <f t="shared" si="84"/>
        <v>0</v>
      </c>
      <c r="O264" s="30">
        <f t="shared" si="85"/>
        <v>0</v>
      </c>
      <c r="P264" s="26">
        <f t="shared" si="70"/>
        <v>0</v>
      </c>
      <c r="Q264" s="26"/>
      <c r="R264" s="45">
        <f t="shared" si="80"/>
        <v>363.46130000000085</v>
      </c>
      <c r="S264" s="30" t="str">
        <f t="shared" si="69"/>
        <v xml:space="preserve">№239 </v>
      </c>
    </row>
    <row r="265" spans="2:19" x14ac:dyDescent="0.25">
      <c r="B265" s="8" t="s">
        <v>278</v>
      </c>
      <c r="I265" s="27"/>
      <c r="J265" s="27"/>
      <c r="K265" s="27"/>
      <c r="L265" s="29">
        <v>-4.0999999987434421E-3</v>
      </c>
      <c r="M265" s="29"/>
      <c r="N265" s="31">
        <f t="shared" si="84"/>
        <v>0</v>
      </c>
      <c r="O265" s="4">
        <f t="shared" si="85"/>
        <v>0</v>
      </c>
      <c r="P265" s="8">
        <f t="shared" si="70"/>
        <v>0</v>
      </c>
      <c r="Q265" s="8"/>
      <c r="R265" s="43">
        <f t="shared" si="80"/>
        <v>-4.0999999987434421E-3</v>
      </c>
      <c r="S265" s="4" t="str">
        <f t="shared" si="69"/>
        <v xml:space="preserve">№240 </v>
      </c>
    </row>
    <row r="266" spans="2:19" x14ac:dyDescent="0.25">
      <c r="B266" s="26" t="s">
        <v>279</v>
      </c>
      <c r="I266" s="27"/>
      <c r="J266" s="27"/>
      <c r="K266" s="27"/>
      <c r="L266" s="29">
        <v>-4.9000000009300493E-3</v>
      </c>
      <c r="M266" s="29"/>
      <c r="N266" s="29">
        <f t="shared" si="84"/>
        <v>0</v>
      </c>
      <c r="O266" s="30">
        <f t="shared" si="85"/>
        <v>0</v>
      </c>
      <c r="P266" s="26">
        <f t="shared" si="70"/>
        <v>0</v>
      </c>
      <c r="Q266" s="26"/>
      <c r="R266" s="45">
        <f t="shared" si="80"/>
        <v>-4.9000000009300493E-3</v>
      </c>
      <c r="S266" s="30" t="str">
        <f t="shared" ref="S266:S276" si="87">B266</f>
        <v xml:space="preserve">№241 </v>
      </c>
    </row>
    <row r="267" spans="2:19" x14ac:dyDescent="0.25">
      <c r="B267" s="8" t="s">
        <v>280</v>
      </c>
      <c r="I267" s="27"/>
      <c r="J267" s="27"/>
      <c r="K267" s="27"/>
      <c r="L267" s="29">
        <v>871.76609999999823</v>
      </c>
      <c r="M267" s="29"/>
      <c r="N267" s="31"/>
      <c r="O267" s="4">
        <f t="shared" ref="O267:O272" si="88">J267*O$6</f>
        <v>0</v>
      </c>
      <c r="P267" s="8">
        <f t="shared" si="70"/>
        <v>0</v>
      </c>
      <c r="Q267" s="8"/>
      <c r="R267" s="43">
        <f t="shared" si="80"/>
        <v>871.76609999999823</v>
      </c>
      <c r="S267" s="4" t="str">
        <f t="shared" si="87"/>
        <v>№242 сбыт</v>
      </c>
    </row>
    <row r="268" spans="2:19" x14ac:dyDescent="0.25">
      <c r="B268" s="26" t="s">
        <v>281</v>
      </c>
      <c r="I268" s="27"/>
      <c r="J268" s="27"/>
      <c r="K268" s="27"/>
      <c r="L268" s="29">
        <v>1.8999999996935912E-3</v>
      </c>
      <c r="M268" s="29"/>
      <c r="N268" s="29"/>
      <c r="O268" s="30">
        <f t="shared" si="88"/>
        <v>0</v>
      </c>
      <c r="P268" s="26">
        <f t="shared" si="70"/>
        <v>0</v>
      </c>
      <c r="Q268" s="26"/>
      <c r="R268" s="45">
        <f t="shared" si="80"/>
        <v>1.8999999996935912E-3</v>
      </c>
      <c r="S268" s="30" t="str">
        <f t="shared" si="87"/>
        <v>№243\1</v>
      </c>
    </row>
    <row r="269" spans="2:19" x14ac:dyDescent="0.25">
      <c r="B269" s="8" t="s">
        <v>282</v>
      </c>
      <c r="C269" s="27">
        <v>5310.76</v>
      </c>
      <c r="D269" s="27">
        <v>1217.57</v>
      </c>
      <c r="E269" s="27">
        <v>6528.34</v>
      </c>
      <c r="F269" s="28">
        <v>5310.76</v>
      </c>
      <c r="G269" s="28">
        <v>1217.57</v>
      </c>
      <c r="H269" s="28">
        <v>6528.34</v>
      </c>
      <c r="I269" s="27">
        <f t="shared" ref="I269:K276" si="89">F269-C269</f>
        <v>0</v>
      </c>
      <c r="J269" s="27">
        <f t="shared" si="89"/>
        <v>0</v>
      </c>
      <c r="K269" s="27">
        <f t="shared" si="89"/>
        <v>0</v>
      </c>
      <c r="L269" s="29">
        <v>-13.574900000002344</v>
      </c>
      <c r="M269" s="29"/>
      <c r="N269" s="31">
        <f>I269*N$6</f>
        <v>0</v>
      </c>
      <c r="O269" s="4">
        <f t="shared" si="88"/>
        <v>0</v>
      </c>
      <c r="P269" s="8">
        <f t="shared" ref="P269:P275" si="90">SUM(N269:O269)</f>
        <v>0</v>
      </c>
      <c r="Q269" s="8"/>
      <c r="R269" s="43">
        <f t="shared" ref="R269:R276" si="91">L269-P269+M269+Q269</f>
        <v>-13.574900000002344</v>
      </c>
      <c r="S269" s="4" t="str">
        <f t="shared" si="87"/>
        <v xml:space="preserve">№243\2 </v>
      </c>
    </row>
    <row r="270" spans="2:19" x14ac:dyDescent="0.25">
      <c r="B270" s="26" t="s">
        <v>283</v>
      </c>
      <c r="C270" s="27">
        <v>17194.93</v>
      </c>
      <c r="D270" s="27">
        <v>7781.47</v>
      </c>
      <c r="E270" s="27">
        <v>24976.41</v>
      </c>
      <c r="F270" s="28">
        <v>17194.93</v>
      </c>
      <c r="G270" s="28">
        <v>7781.47</v>
      </c>
      <c r="H270" s="28">
        <v>24976.41</v>
      </c>
      <c r="I270" s="27">
        <f t="shared" si="89"/>
        <v>0</v>
      </c>
      <c r="J270" s="27">
        <f t="shared" si="89"/>
        <v>0</v>
      </c>
      <c r="K270" s="27">
        <f t="shared" si="89"/>
        <v>0</v>
      </c>
      <c r="L270" s="29">
        <v>-756.38320000000249</v>
      </c>
      <c r="M270" s="29"/>
      <c r="N270" s="29">
        <f>I270*N$6</f>
        <v>0</v>
      </c>
      <c r="O270" s="30">
        <f t="shared" si="88"/>
        <v>0</v>
      </c>
      <c r="P270" s="26">
        <f t="shared" si="90"/>
        <v>0</v>
      </c>
      <c r="Q270" s="26"/>
      <c r="R270" s="45">
        <f t="shared" si="91"/>
        <v>-756.38320000000249</v>
      </c>
      <c r="S270" s="30" t="str">
        <f t="shared" si="87"/>
        <v xml:space="preserve">№244 </v>
      </c>
    </row>
    <row r="271" spans="2:19" x14ac:dyDescent="0.25">
      <c r="B271" s="8" t="s">
        <v>284</v>
      </c>
      <c r="C271" s="27">
        <v>10605.42</v>
      </c>
      <c r="D271" s="27">
        <v>4364.25</v>
      </c>
      <c r="E271" s="27">
        <v>14969.710000000001</v>
      </c>
      <c r="F271" s="28">
        <v>10605.42</v>
      </c>
      <c r="G271" s="28">
        <v>4364.25</v>
      </c>
      <c r="H271" s="28">
        <v>14969.71</v>
      </c>
      <c r="I271" s="27">
        <f t="shared" si="89"/>
        <v>0</v>
      </c>
      <c r="J271" s="27">
        <f t="shared" si="89"/>
        <v>0</v>
      </c>
      <c r="K271" s="27">
        <f t="shared" si="89"/>
        <v>0</v>
      </c>
      <c r="L271" s="29">
        <v>-1937.8321000000014</v>
      </c>
      <c r="M271" s="29"/>
      <c r="N271" s="27">
        <f>I271*N$6</f>
        <v>0</v>
      </c>
      <c r="O271" s="4">
        <f t="shared" si="88"/>
        <v>0</v>
      </c>
      <c r="P271" s="8">
        <f t="shared" si="90"/>
        <v>0</v>
      </c>
      <c r="Q271" s="8"/>
      <c r="R271" s="43">
        <f t="shared" si="91"/>
        <v>-1937.8321000000014</v>
      </c>
      <c r="S271" s="4" t="str">
        <f t="shared" si="87"/>
        <v xml:space="preserve">№245 </v>
      </c>
    </row>
    <row r="272" spans="2:19" x14ac:dyDescent="0.25">
      <c r="B272" s="26" t="s">
        <v>285</v>
      </c>
      <c r="C272" s="27">
        <v>6213.6</v>
      </c>
      <c r="D272" s="27">
        <v>2869.9</v>
      </c>
      <c r="E272" s="27">
        <v>9083.51</v>
      </c>
      <c r="F272" s="28">
        <v>6213.6</v>
      </c>
      <c r="G272" s="28">
        <v>2869.9</v>
      </c>
      <c r="H272" s="28">
        <v>9083.51</v>
      </c>
      <c r="I272" s="27">
        <f t="shared" si="89"/>
        <v>0</v>
      </c>
      <c r="J272" s="27">
        <f t="shared" si="89"/>
        <v>0</v>
      </c>
      <c r="K272" s="27">
        <f t="shared" si="89"/>
        <v>0</v>
      </c>
      <c r="L272" s="29">
        <v>-1379.7182000000003</v>
      </c>
      <c r="M272" s="29">
        <v>1460</v>
      </c>
      <c r="N272" s="29">
        <f>I272*N$6</f>
        <v>0</v>
      </c>
      <c r="O272" s="30">
        <f t="shared" si="88"/>
        <v>0</v>
      </c>
      <c r="P272" s="26">
        <f t="shared" si="90"/>
        <v>0</v>
      </c>
      <c r="Q272" s="26"/>
      <c r="R272" s="45">
        <f t="shared" si="91"/>
        <v>80.281799999999748</v>
      </c>
      <c r="S272" s="30" t="str">
        <f t="shared" si="87"/>
        <v xml:space="preserve">№246 </v>
      </c>
    </row>
    <row r="273" spans="2:20" x14ac:dyDescent="0.25">
      <c r="B273" s="8" t="s">
        <v>286</v>
      </c>
      <c r="I273" s="27">
        <f t="shared" si="89"/>
        <v>0</v>
      </c>
      <c r="J273" s="27">
        <f t="shared" si="89"/>
        <v>0</v>
      </c>
      <c r="K273" s="27">
        <f t="shared" si="89"/>
        <v>0</v>
      </c>
      <c r="L273" s="29">
        <v>0.89959999999950924</v>
      </c>
      <c r="M273" s="29"/>
      <c r="N273" s="31"/>
      <c r="O273" s="4"/>
      <c r="P273" s="8"/>
      <c r="Q273" s="8"/>
      <c r="R273" s="43">
        <f t="shared" si="91"/>
        <v>0.89959999999950924</v>
      </c>
      <c r="S273" s="4" t="str">
        <f t="shared" si="87"/>
        <v>№247 сбыт</v>
      </c>
      <c r="T273" t="s">
        <v>287</v>
      </c>
    </row>
    <row r="274" spans="2:20" x14ac:dyDescent="0.25">
      <c r="B274" s="26" t="s">
        <v>288</v>
      </c>
      <c r="C274" s="27">
        <v>89.26</v>
      </c>
      <c r="D274" s="27">
        <v>68.070000000000007</v>
      </c>
      <c r="E274" s="27">
        <v>157.33000000000001</v>
      </c>
      <c r="F274" s="28">
        <v>89.26</v>
      </c>
      <c r="G274" s="28">
        <v>68.069999999999993</v>
      </c>
      <c r="H274" s="28">
        <v>157.33000000000001</v>
      </c>
      <c r="I274" s="27">
        <f t="shared" si="89"/>
        <v>0</v>
      </c>
      <c r="J274" s="27">
        <f t="shared" si="89"/>
        <v>0</v>
      </c>
      <c r="K274" s="27">
        <f t="shared" si="89"/>
        <v>0</v>
      </c>
      <c r="L274" s="29">
        <v>0.84630000000015571</v>
      </c>
      <c r="M274" s="29"/>
      <c r="N274" s="29">
        <f>I274*N$6</f>
        <v>0</v>
      </c>
      <c r="O274" s="30">
        <f>J274*O$6</f>
        <v>0</v>
      </c>
      <c r="P274" s="26">
        <f t="shared" si="90"/>
        <v>0</v>
      </c>
      <c r="Q274" s="26"/>
      <c r="R274" s="45">
        <f t="shared" si="91"/>
        <v>0.84630000000015571</v>
      </c>
      <c r="S274" s="30" t="str">
        <f t="shared" si="87"/>
        <v xml:space="preserve">№248 </v>
      </c>
    </row>
    <row r="275" spans="2:20" x14ac:dyDescent="0.25">
      <c r="B275" s="8" t="s">
        <v>289</v>
      </c>
      <c r="C275" s="27">
        <v>9926.06</v>
      </c>
      <c r="D275" s="27">
        <v>6539.87</v>
      </c>
      <c r="E275" s="27">
        <v>16465.95</v>
      </c>
      <c r="F275" s="28">
        <v>10111.57</v>
      </c>
      <c r="G275" s="28">
        <v>6600.82</v>
      </c>
      <c r="H275" s="28">
        <v>16712.419999999998</v>
      </c>
      <c r="I275" s="27">
        <f t="shared" si="89"/>
        <v>185.51000000000022</v>
      </c>
      <c r="J275" s="27">
        <f t="shared" si="89"/>
        <v>60.949999999999818</v>
      </c>
      <c r="K275" s="27">
        <f t="shared" si="89"/>
        <v>246.46999999999753</v>
      </c>
      <c r="L275" s="29">
        <v>-2760.7250999999983</v>
      </c>
      <c r="M275" s="29"/>
      <c r="N275" s="31">
        <f>I275*N$6</f>
        <v>1317.1210000000015</v>
      </c>
      <c r="O275" s="4">
        <f>J275*O$6</f>
        <v>171.87899999999948</v>
      </c>
      <c r="P275" s="8">
        <f t="shared" si="90"/>
        <v>1489.0000000000009</v>
      </c>
      <c r="Q275" s="8"/>
      <c r="R275" s="43">
        <f t="shared" si="91"/>
        <v>-4249.7250999999997</v>
      </c>
      <c r="S275" s="4" t="str">
        <f t="shared" si="87"/>
        <v xml:space="preserve">№249 </v>
      </c>
    </row>
    <row r="276" spans="2:20" x14ac:dyDescent="0.25">
      <c r="B276" s="38" t="s">
        <v>290</v>
      </c>
      <c r="C276" s="27">
        <v>67959.64</v>
      </c>
      <c r="D276" s="27">
        <v>28568.190000000002</v>
      </c>
      <c r="E276" s="27">
        <v>96527.84</v>
      </c>
      <c r="F276" s="28">
        <v>67959.64</v>
      </c>
      <c r="G276" s="28">
        <v>28568.19</v>
      </c>
      <c r="H276" s="28">
        <v>96527.84</v>
      </c>
      <c r="I276" s="29">
        <f t="shared" si="89"/>
        <v>0</v>
      </c>
      <c r="J276" s="29">
        <f t="shared" si="89"/>
        <v>0</v>
      </c>
      <c r="K276" s="29">
        <f t="shared" si="89"/>
        <v>0</v>
      </c>
      <c r="L276" s="29">
        <v>4856.2074000000302</v>
      </c>
      <c r="M276" s="29"/>
      <c r="N276" s="39">
        <f>(I276)*N$6</f>
        <v>0</v>
      </c>
      <c r="O276" s="40">
        <f>(J276)*O$6</f>
        <v>0</v>
      </c>
      <c r="P276" s="41">
        <f>SUM(N276:O276)</f>
        <v>0</v>
      </c>
      <c r="Q276" s="41"/>
      <c r="R276" s="46">
        <f t="shared" si="91"/>
        <v>4856.2074000000302</v>
      </c>
      <c r="S276" s="30" t="str">
        <f t="shared" si="87"/>
        <v>№Охрана 3</v>
      </c>
    </row>
    <row r="277" spans="2:20" x14ac:dyDescent="0.25">
      <c r="B277" s="36"/>
      <c r="C277" s="31"/>
      <c r="D277" s="31"/>
      <c r="E277" s="31"/>
      <c r="F277" s="8">
        <f>SUM(F10:F276)</f>
        <v>1488170.7050000005</v>
      </c>
      <c r="G277" s="8">
        <f>SUM(G10:G276)</f>
        <v>822025.40899999975</v>
      </c>
      <c r="H277" s="8">
        <f>SUM(H10:H276)</f>
        <v>2310203.973999999</v>
      </c>
      <c r="I277" s="31"/>
      <c r="J277" s="31"/>
      <c r="K277" s="31"/>
      <c r="L277" s="4"/>
      <c r="M277" s="31">
        <f>SUM(M10:M276)</f>
        <v>63982.189999999995</v>
      </c>
      <c r="N277" s="27"/>
      <c r="O277" s="27"/>
      <c r="P277" s="8"/>
      <c r="Q277" s="8"/>
    </row>
    <row r="278" spans="2:20" x14ac:dyDescent="0.25">
      <c r="B278" s="36"/>
      <c r="C278" s="31"/>
      <c r="D278" s="31"/>
      <c r="E278" s="31"/>
      <c r="I278" s="31"/>
      <c r="J278" s="31"/>
      <c r="K278" s="31"/>
      <c r="L278" s="31"/>
      <c r="M278" s="31"/>
      <c r="N278" s="27"/>
      <c r="O278" s="27"/>
      <c r="P278" s="8"/>
      <c r="Q278" s="8"/>
    </row>
    <row r="279" spans="2:20" x14ac:dyDescent="0.25">
      <c r="B279" s="48"/>
      <c r="C279" s="48"/>
      <c r="D279" s="31"/>
      <c r="E279" s="31"/>
      <c r="H279" s="104"/>
      <c r="I279" s="31"/>
      <c r="J279" s="31"/>
      <c r="K279" s="31"/>
      <c r="L279" s="31"/>
      <c r="M279" s="31"/>
      <c r="N279" s="27"/>
      <c r="O279" s="27"/>
      <c r="P279" s="8"/>
      <c r="Q279" s="8"/>
    </row>
    <row r="280" spans="2:20" x14ac:dyDescent="0.25">
      <c r="B280" s="48"/>
      <c r="C280" s="48"/>
      <c r="D280" s="31"/>
      <c r="E280" s="31"/>
      <c r="F280" s="28"/>
      <c r="G280" s="28"/>
      <c r="H280" s="28"/>
      <c r="I280" s="31"/>
      <c r="J280" s="31"/>
      <c r="K280" s="31"/>
      <c r="L280" s="31"/>
      <c r="M280" s="31"/>
      <c r="N280" s="27"/>
      <c r="O280" s="27"/>
      <c r="P280" s="8"/>
      <c r="Q280" s="8"/>
    </row>
    <row r="281" spans="2:20" x14ac:dyDescent="0.25">
      <c r="B281" s="36"/>
      <c r="C281" s="31"/>
      <c r="D281" s="31"/>
      <c r="E281" s="31"/>
      <c r="I281" s="31"/>
      <c r="J281" s="31"/>
      <c r="K281" s="31"/>
      <c r="L281" s="31"/>
      <c r="M281" s="31"/>
      <c r="N281" s="27"/>
      <c r="O281" s="27"/>
      <c r="P281" s="8"/>
      <c r="Q281" s="8"/>
    </row>
    <row r="282" spans="2:20" x14ac:dyDescent="0.25">
      <c r="B282" s="36"/>
      <c r="C282" s="31"/>
      <c r="D282" s="31"/>
      <c r="E282" s="31"/>
      <c r="F282" s="28"/>
      <c r="G282" s="28"/>
      <c r="H282" s="28"/>
      <c r="I282" s="31"/>
      <c r="J282" s="31"/>
      <c r="K282" s="31"/>
      <c r="L282" s="31"/>
      <c r="M282" s="31"/>
      <c r="N282" s="27"/>
      <c r="O282" s="27"/>
      <c r="P282" s="8"/>
      <c r="Q282" s="8"/>
    </row>
    <row r="283" spans="2:20" x14ac:dyDescent="0.25">
      <c r="B283" s="36"/>
      <c r="C283" s="31"/>
      <c r="D283" s="31"/>
      <c r="E283" s="31"/>
      <c r="F283" s="28"/>
      <c r="G283" s="28"/>
      <c r="H283" s="28"/>
      <c r="I283" s="31"/>
      <c r="J283" s="31"/>
      <c r="K283" s="31"/>
      <c r="L283" s="31"/>
      <c r="M283" s="31"/>
      <c r="N283" s="27"/>
      <c r="O283" s="27"/>
      <c r="P283" s="8"/>
      <c r="Q283" s="8"/>
    </row>
    <row r="284" spans="2:20" x14ac:dyDescent="0.25">
      <c r="B284" s="36"/>
      <c r="C284" s="31"/>
      <c r="D284" s="31"/>
      <c r="E284" s="31"/>
      <c r="F284" s="28"/>
      <c r="G284" s="28"/>
      <c r="H284" s="28"/>
      <c r="I284" s="31"/>
      <c r="J284" s="31"/>
      <c r="K284" s="31"/>
      <c r="L284" s="31"/>
      <c r="M284" s="31"/>
      <c r="N284" s="27"/>
      <c r="O284" s="27"/>
      <c r="P284" s="8"/>
      <c r="Q284" s="8"/>
    </row>
    <row r="285" spans="2:20" ht="16.5" thickBot="1" x14ac:dyDescent="0.3">
      <c r="B285" s="36"/>
      <c r="C285" s="31"/>
      <c r="D285" s="31"/>
      <c r="E285" s="31"/>
      <c r="F285" s="28"/>
      <c r="G285" s="28"/>
      <c r="H285" s="28"/>
      <c r="I285" s="31"/>
      <c r="J285" s="31"/>
      <c r="K285" s="31"/>
      <c r="L285" s="31"/>
      <c r="M285" s="31"/>
      <c r="N285" s="27"/>
      <c r="O285" s="27"/>
      <c r="P285" s="8"/>
      <c r="Q285" s="8"/>
    </row>
    <row r="286" spans="2:20" ht="16.5" thickBot="1" x14ac:dyDescent="0.3">
      <c r="B286" s="36"/>
      <c r="C286" s="31"/>
      <c r="D286" s="31"/>
      <c r="E286" s="31"/>
      <c r="F286" s="28"/>
      <c r="G286" s="28"/>
      <c r="H286" s="35"/>
      <c r="I286" s="31"/>
      <c r="J286" s="31"/>
      <c r="K286" s="31"/>
      <c r="L286" s="31"/>
      <c r="M286" s="31"/>
      <c r="N286" s="27"/>
      <c r="O286" s="27"/>
      <c r="P286" s="8"/>
      <c r="Q286" s="8"/>
    </row>
    <row r="287" spans="2:20" ht="16.5" thickBot="1" x14ac:dyDescent="0.3">
      <c r="B287" s="36"/>
      <c r="C287" s="31"/>
      <c r="D287" s="31"/>
      <c r="E287" s="31"/>
      <c r="F287" s="28"/>
      <c r="G287" s="28"/>
      <c r="H287" s="28"/>
      <c r="I287" s="31"/>
      <c r="J287" s="31"/>
      <c r="K287" s="31"/>
      <c r="L287" s="31"/>
      <c r="M287" s="31"/>
      <c r="N287" s="27"/>
      <c r="O287" s="27"/>
      <c r="P287" s="8"/>
      <c r="Q287" s="8"/>
    </row>
    <row r="288" spans="2:20" ht="16.5" thickBot="1" x14ac:dyDescent="0.3">
      <c r="C288" s="42"/>
      <c r="F288" s="28"/>
      <c r="G288" s="28"/>
      <c r="H288" s="35"/>
      <c r="I288" s="42"/>
      <c r="O288" s="27"/>
      <c r="P288" s="27"/>
      <c r="Q288" s="27"/>
    </row>
    <row r="289" spans="3:17" x14ac:dyDescent="0.25">
      <c r="C289" s="42"/>
      <c r="I289" s="42"/>
      <c r="O289" s="27"/>
      <c r="P289" s="27"/>
      <c r="Q289" s="27"/>
    </row>
    <row r="290" spans="3:17" x14ac:dyDescent="0.25">
      <c r="C290" s="42"/>
      <c r="F290" s="42"/>
      <c r="I290" s="42"/>
      <c r="O290" s="27"/>
      <c r="P290" s="27"/>
      <c r="Q290" s="27"/>
    </row>
    <row r="291" spans="3:17" x14ac:dyDescent="0.25">
      <c r="C291" s="42"/>
      <c r="F291" s="42"/>
      <c r="I291" s="42"/>
      <c r="O291" s="27"/>
      <c r="P291" s="27"/>
      <c r="Q291" s="27"/>
    </row>
    <row r="292" spans="3:17" x14ac:dyDescent="0.25">
      <c r="C292" s="42"/>
      <c r="F292" s="42"/>
      <c r="I292" s="42"/>
      <c r="O292" s="27"/>
      <c r="P292" s="27"/>
      <c r="Q292" s="27"/>
    </row>
    <row r="293" spans="3:17" x14ac:dyDescent="0.25">
      <c r="C293" s="42"/>
      <c r="F293" s="42"/>
      <c r="I293" s="42"/>
      <c r="O293" s="27"/>
      <c r="P293" s="27"/>
      <c r="Q293" s="27"/>
    </row>
    <row r="294" spans="3:17" x14ac:dyDescent="0.25">
      <c r="C294" s="42"/>
      <c r="F294" s="42"/>
      <c r="I294" s="42"/>
      <c r="O294" s="27"/>
      <c r="P294" s="27"/>
      <c r="Q294" s="27"/>
    </row>
    <row r="295" spans="3:17" x14ac:dyDescent="0.25">
      <c r="C295" s="42"/>
      <c r="F295" s="42"/>
      <c r="I295" s="42"/>
      <c r="O295" s="27"/>
      <c r="P295" s="27"/>
      <c r="Q295" s="27"/>
    </row>
    <row r="296" spans="3:17" x14ac:dyDescent="0.25">
      <c r="O296" s="27"/>
      <c r="P296" s="27"/>
      <c r="Q296" s="27"/>
    </row>
    <row r="297" spans="3:17" x14ac:dyDescent="0.25">
      <c r="O297" s="27"/>
      <c r="P297" s="27"/>
      <c r="Q297" s="27"/>
    </row>
    <row r="298" spans="3:17" x14ac:dyDescent="0.25">
      <c r="O298" s="27"/>
      <c r="P298" s="27"/>
      <c r="Q298" s="27"/>
    </row>
    <row r="299" spans="3:17" x14ac:dyDescent="0.25">
      <c r="O299" s="27"/>
      <c r="P299" s="27"/>
      <c r="Q299" s="27"/>
    </row>
    <row r="300" spans="3:17" x14ac:dyDescent="0.25">
      <c r="O300" s="27"/>
      <c r="P300" s="27"/>
      <c r="Q300" s="27"/>
    </row>
    <row r="301" spans="3:17" x14ac:dyDescent="0.25">
      <c r="O301" s="27"/>
      <c r="P301" s="27"/>
      <c r="Q301" s="27"/>
    </row>
    <row r="302" spans="3:17" x14ac:dyDescent="0.25">
      <c r="O302" s="27"/>
      <c r="P302" s="27"/>
      <c r="Q302" s="27"/>
    </row>
    <row r="303" spans="3:17" x14ac:dyDescent="0.25">
      <c r="O303" s="27"/>
      <c r="P303" s="27"/>
      <c r="Q303" s="27"/>
    </row>
    <row r="304" spans="3:17" x14ac:dyDescent="0.25">
      <c r="O304" s="27"/>
      <c r="P304" s="27"/>
      <c r="Q304" s="27"/>
    </row>
    <row r="305" spans="15:17" x14ac:dyDescent="0.25">
      <c r="O305" s="27"/>
      <c r="P305" s="27"/>
      <c r="Q305" s="27"/>
    </row>
    <row r="306" spans="15:17" x14ac:dyDescent="0.25">
      <c r="O306" s="27"/>
      <c r="P306" s="27"/>
      <c r="Q306" s="27"/>
    </row>
    <row r="307" spans="15:17" x14ac:dyDescent="0.25">
      <c r="O307" s="27"/>
      <c r="P307" s="27"/>
      <c r="Q307" s="27"/>
    </row>
    <row r="308" spans="15:17" x14ac:dyDescent="0.25">
      <c r="O308" s="27"/>
      <c r="P308" s="27"/>
      <c r="Q308" s="27"/>
    </row>
    <row r="309" spans="15:17" x14ac:dyDescent="0.25">
      <c r="O309" s="27"/>
      <c r="P309" s="27"/>
      <c r="Q309" s="27"/>
    </row>
    <row r="310" spans="15:17" x14ac:dyDescent="0.25">
      <c r="O310" s="27"/>
      <c r="P310" s="27"/>
      <c r="Q310" s="27"/>
    </row>
    <row r="311" spans="15:17" x14ac:dyDescent="0.25">
      <c r="O311" s="27"/>
      <c r="P311" s="27"/>
      <c r="Q311" s="27"/>
    </row>
    <row r="312" spans="15:17" x14ac:dyDescent="0.25">
      <c r="O312" s="27"/>
      <c r="P312" s="27"/>
      <c r="Q312" s="27"/>
    </row>
    <row r="313" spans="15:17" x14ac:dyDescent="0.25">
      <c r="O313" s="27"/>
      <c r="P313" s="27"/>
      <c r="Q313" s="27"/>
    </row>
    <row r="314" spans="15:17" x14ac:dyDescent="0.25">
      <c r="O314" s="27"/>
      <c r="P314" s="27"/>
      <c r="Q314" s="27"/>
    </row>
    <row r="315" spans="15:17" x14ac:dyDescent="0.25">
      <c r="O315" s="27"/>
      <c r="P315" s="27"/>
      <c r="Q315" s="27"/>
    </row>
    <row r="316" spans="15:17" x14ac:dyDescent="0.25">
      <c r="O316" s="27"/>
      <c r="P316" s="27"/>
      <c r="Q316" s="27"/>
    </row>
    <row r="317" spans="15:17" x14ac:dyDescent="0.25">
      <c r="O317" s="27"/>
      <c r="P317" s="27"/>
      <c r="Q317" s="27"/>
    </row>
    <row r="318" spans="15:17" x14ac:dyDescent="0.25">
      <c r="O318" s="27"/>
      <c r="P318" s="27"/>
      <c r="Q318" s="27"/>
    </row>
    <row r="319" spans="15:17" x14ac:dyDescent="0.25">
      <c r="O319" s="27"/>
      <c r="P319" s="27"/>
      <c r="Q319" s="27"/>
    </row>
    <row r="320" spans="15:17" x14ac:dyDescent="0.25">
      <c r="O320" s="27"/>
      <c r="P320" s="27"/>
      <c r="Q320" s="27"/>
    </row>
    <row r="321" spans="15:17" x14ac:dyDescent="0.25">
      <c r="O321" s="27"/>
      <c r="P321" s="27"/>
      <c r="Q321" s="27"/>
    </row>
    <row r="322" spans="15:17" x14ac:dyDescent="0.25">
      <c r="O322" s="27"/>
      <c r="P322" s="27"/>
      <c r="Q322" s="27"/>
    </row>
    <row r="323" spans="15:17" x14ac:dyDescent="0.25">
      <c r="O323" s="27"/>
      <c r="P323" s="27"/>
      <c r="Q323" s="27"/>
    </row>
    <row r="324" spans="15:17" x14ac:dyDescent="0.25">
      <c r="O324" s="27"/>
      <c r="P324" s="27"/>
      <c r="Q324" s="27"/>
    </row>
    <row r="325" spans="15:17" x14ac:dyDescent="0.25">
      <c r="O325" s="27"/>
      <c r="P325" s="27"/>
      <c r="Q325" s="27"/>
    </row>
    <row r="326" spans="15:17" x14ac:dyDescent="0.25">
      <c r="O326" s="27"/>
      <c r="P326" s="27"/>
      <c r="Q326" s="27"/>
    </row>
    <row r="327" spans="15:17" x14ac:dyDescent="0.25">
      <c r="O327" s="27"/>
      <c r="P327" s="27"/>
      <c r="Q327" s="27"/>
    </row>
    <row r="328" spans="15:17" x14ac:dyDescent="0.25">
      <c r="O328" s="27"/>
      <c r="P328" s="27"/>
      <c r="Q328" s="27"/>
    </row>
    <row r="329" spans="15:17" x14ac:dyDescent="0.25">
      <c r="O329" s="27"/>
      <c r="P329" s="27"/>
      <c r="Q329" s="27"/>
    </row>
    <row r="330" spans="15:17" x14ac:dyDescent="0.25">
      <c r="O330" s="27"/>
      <c r="P330" s="27"/>
      <c r="Q330" s="27"/>
    </row>
    <row r="331" spans="15:17" x14ac:dyDescent="0.25">
      <c r="O331" s="27"/>
      <c r="P331" s="27"/>
      <c r="Q331" s="27"/>
    </row>
    <row r="332" spans="15:17" x14ac:dyDescent="0.25">
      <c r="O332" s="27"/>
      <c r="P332" s="27"/>
      <c r="Q332" s="27"/>
    </row>
    <row r="333" spans="15:17" x14ac:dyDescent="0.25">
      <c r="O333" s="27"/>
      <c r="P333" s="27"/>
      <c r="Q333" s="27"/>
    </row>
    <row r="334" spans="15:17" x14ac:dyDescent="0.25">
      <c r="O334" s="27"/>
      <c r="P334" s="27"/>
      <c r="Q334" s="27"/>
    </row>
    <row r="335" spans="15:17" x14ac:dyDescent="0.25">
      <c r="O335" s="27"/>
      <c r="P335" s="27"/>
      <c r="Q335" s="27"/>
    </row>
    <row r="336" spans="15:17" x14ac:dyDescent="0.25">
      <c r="O336" s="27"/>
      <c r="P336" s="27"/>
      <c r="Q336" s="27"/>
    </row>
  </sheetData>
  <autoFilter ref="A7:AD276">
    <filterColumn colId="2" showButton="0"/>
    <filterColumn colId="3" showButton="0"/>
    <filterColumn colId="5" showButton="0"/>
    <filterColumn colId="6" showButton="0"/>
    <filterColumn colId="8" showButton="0"/>
    <filterColumn colId="9" showButton="0"/>
    <filterColumn colId="13" showButton="0"/>
    <filterColumn colId="14" showButton="0"/>
  </autoFilter>
  <mergeCells count="12">
    <mergeCell ref="I8:K8"/>
    <mergeCell ref="N8:P8"/>
    <mergeCell ref="U3:AD3"/>
    <mergeCell ref="U4:AD4"/>
    <mergeCell ref="C7:E7"/>
    <mergeCell ref="F7:H7"/>
    <mergeCell ref="I7:K7"/>
    <mergeCell ref="L7:L8"/>
    <mergeCell ref="N7:P7"/>
    <mergeCell ref="R7:R8"/>
    <mergeCell ref="C8:E8"/>
    <mergeCell ref="F8:H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4" workbookViewId="0">
      <selection activeCell="I23" sqref="I23"/>
    </sheetView>
  </sheetViews>
  <sheetFormatPr defaultRowHeight="15.75" x14ac:dyDescent="0.25"/>
  <sheetData>
    <row r="1" spans="1:18" ht="16.5" thickBot="1" x14ac:dyDescent="0.3">
      <c r="A1" s="50"/>
      <c r="B1" s="51"/>
      <c r="C1" s="51"/>
      <c r="D1" s="52" t="s">
        <v>0</v>
      </c>
      <c r="E1" s="51"/>
      <c r="F1" s="51"/>
      <c r="G1" s="52"/>
      <c r="H1" s="51"/>
      <c r="I1" s="51"/>
      <c r="J1" s="52"/>
      <c r="K1" s="52"/>
      <c r="L1" s="52" t="s">
        <v>1</v>
      </c>
      <c r="M1" s="52">
        <v>6.82</v>
      </c>
      <c r="N1" s="52">
        <v>2.65</v>
      </c>
      <c r="O1" s="51"/>
      <c r="P1" s="51"/>
      <c r="Q1" s="51"/>
      <c r="R1" s="51"/>
    </row>
    <row r="2" spans="1:18" ht="30.75" thickBot="1" x14ac:dyDescent="0.3">
      <c r="A2" s="53" t="s">
        <v>293</v>
      </c>
      <c r="B2" s="124">
        <v>44706</v>
      </c>
      <c r="C2" s="119">
        <v>44493</v>
      </c>
      <c r="D2" s="120"/>
      <c r="E2" s="124">
        <v>44738</v>
      </c>
      <c r="F2" s="119"/>
      <c r="G2" s="120"/>
      <c r="H2" s="118" t="s">
        <v>2</v>
      </c>
      <c r="I2" s="119"/>
      <c r="J2" s="120"/>
      <c r="K2" s="125" t="s">
        <v>3</v>
      </c>
      <c r="L2" s="54" t="s">
        <v>4</v>
      </c>
      <c r="M2" s="121" t="s">
        <v>5</v>
      </c>
      <c r="N2" s="122"/>
      <c r="O2" s="123"/>
      <c r="P2" s="54" t="s">
        <v>6</v>
      </c>
      <c r="Q2" s="116" t="s">
        <v>7</v>
      </c>
      <c r="R2" s="55"/>
    </row>
    <row r="3" spans="1:18" ht="18.75" thickBot="1" x14ac:dyDescent="0.3">
      <c r="A3" s="56">
        <v>13</v>
      </c>
      <c r="B3" s="118" t="s">
        <v>8</v>
      </c>
      <c r="C3" s="119"/>
      <c r="D3" s="120"/>
      <c r="E3" s="118" t="s">
        <v>8</v>
      </c>
      <c r="F3" s="119"/>
      <c r="G3" s="120"/>
      <c r="H3" s="118" t="s">
        <v>8</v>
      </c>
      <c r="I3" s="119"/>
      <c r="J3" s="120"/>
      <c r="K3" s="126"/>
      <c r="L3" s="57" t="s">
        <v>9</v>
      </c>
      <c r="M3" s="121" t="s">
        <v>10</v>
      </c>
      <c r="N3" s="122"/>
      <c r="O3" s="123"/>
      <c r="P3" s="57" t="s">
        <v>11</v>
      </c>
      <c r="Q3" s="117"/>
      <c r="R3" s="58"/>
    </row>
    <row r="4" spans="1:18" ht="25.5" x14ac:dyDescent="0.25">
      <c r="A4" s="127"/>
      <c r="B4" s="59" t="s">
        <v>13</v>
      </c>
      <c r="C4" s="60" t="s">
        <v>14</v>
      </c>
      <c r="D4" s="61" t="s">
        <v>15</v>
      </c>
      <c r="E4" s="59" t="s">
        <v>13</v>
      </c>
      <c r="F4" s="60" t="s">
        <v>14</v>
      </c>
      <c r="G4" s="61" t="s">
        <v>15</v>
      </c>
      <c r="H4" s="59" t="s">
        <v>13</v>
      </c>
      <c r="I4" s="60" t="s">
        <v>14</v>
      </c>
      <c r="J4" s="61" t="s">
        <v>16</v>
      </c>
      <c r="K4" s="62">
        <v>44706</v>
      </c>
      <c r="L4" s="62">
        <v>44742</v>
      </c>
      <c r="M4" s="63" t="s">
        <v>17</v>
      </c>
      <c r="N4" s="63" t="s">
        <v>18</v>
      </c>
      <c r="O4" s="63" t="s">
        <v>16</v>
      </c>
      <c r="P4" s="64" t="s">
        <v>19</v>
      </c>
      <c r="Q4" s="65">
        <v>44738</v>
      </c>
      <c r="R4" s="66" t="s">
        <v>20</v>
      </c>
    </row>
    <row r="5" spans="1:18" ht="16.5" thickBot="1" x14ac:dyDescent="0.3">
      <c r="A5" s="128"/>
      <c r="B5" s="67">
        <v>13168.22</v>
      </c>
      <c r="C5" s="68">
        <v>3555.93</v>
      </c>
      <c r="D5" s="68">
        <v>16724.16</v>
      </c>
      <c r="E5" s="68">
        <v>13573.16</v>
      </c>
      <c r="F5" s="68">
        <v>3689.68</v>
      </c>
      <c r="G5" s="68">
        <v>17262.86</v>
      </c>
      <c r="H5" s="69">
        <v>404.94</v>
      </c>
      <c r="I5" s="69">
        <v>133.75</v>
      </c>
      <c r="J5" s="69">
        <v>538.70000000000005</v>
      </c>
      <c r="K5" s="68">
        <v>3208.97</v>
      </c>
      <c r="L5" s="68">
        <v>3000</v>
      </c>
      <c r="M5" s="68">
        <v>2761.69</v>
      </c>
      <c r="N5" s="69">
        <v>354.44</v>
      </c>
      <c r="O5" s="68">
        <v>3116.13</v>
      </c>
      <c r="P5" s="69"/>
      <c r="Q5" s="69">
        <v>3092.84</v>
      </c>
      <c r="R5" s="70" t="s">
        <v>35</v>
      </c>
    </row>
    <row r="6" spans="1:18" ht="18.75" thickBot="1" x14ac:dyDescent="0.3">
      <c r="A6" s="71" t="s">
        <v>294</v>
      </c>
      <c r="B6" s="129">
        <v>44737</v>
      </c>
      <c r="C6" s="130">
        <v>44493</v>
      </c>
      <c r="D6" s="131"/>
      <c r="E6" s="129">
        <v>44768</v>
      </c>
      <c r="F6" s="130"/>
      <c r="G6" s="131"/>
      <c r="H6" s="132" t="s">
        <v>2</v>
      </c>
      <c r="I6" s="130"/>
      <c r="J6" s="131"/>
      <c r="K6" s="133" t="s">
        <v>3</v>
      </c>
      <c r="L6" s="72" t="s">
        <v>4</v>
      </c>
      <c r="M6" s="140" t="s">
        <v>5</v>
      </c>
      <c r="N6" s="141"/>
      <c r="O6" s="142"/>
      <c r="P6" s="72" t="s">
        <v>6</v>
      </c>
      <c r="Q6" s="137" t="s">
        <v>7</v>
      </c>
      <c r="R6" s="73"/>
    </row>
    <row r="7" spans="1:18" ht="18.75" thickBot="1" x14ac:dyDescent="0.3">
      <c r="A7" s="74" t="s">
        <v>295</v>
      </c>
      <c r="B7" s="118" t="s">
        <v>8</v>
      </c>
      <c r="C7" s="119"/>
      <c r="D7" s="120"/>
      <c r="E7" s="118" t="s">
        <v>8</v>
      </c>
      <c r="F7" s="119"/>
      <c r="G7" s="120"/>
      <c r="H7" s="118" t="s">
        <v>8</v>
      </c>
      <c r="I7" s="119"/>
      <c r="J7" s="120"/>
      <c r="K7" s="126"/>
      <c r="L7" s="57" t="s">
        <v>9</v>
      </c>
      <c r="M7" s="121" t="s">
        <v>10</v>
      </c>
      <c r="N7" s="122"/>
      <c r="O7" s="123"/>
      <c r="P7" s="57" t="s">
        <v>11</v>
      </c>
      <c r="Q7" s="117"/>
      <c r="R7" s="58"/>
    </row>
    <row r="8" spans="1:18" ht="25.5" x14ac:dyDescent="0.25">
      <c r="A8" s="138" t="s">
        <v>296</v>
      </c>
      <c r="B8" s="59" t="s">
        <v>13</v>
      </c>
      <c r="C8" s="60" t="s">
        <v>14</v>
      </c>
      <c r="D8" s="61" t="s">
        <v>15</v>
      </c>
      <c r="E8" s="59" t="s">
        <v>13</v>
      </c>
      <c r="F8" s="60" t="s">
        <v>14</v>
      </c>
      <c r="G8" s="61" t="s">
        <v>15</v>
      </c>
      <c r="H8" s="59" t="s">
        <v>13</v>
      </c>
      <c r="I8" s="60" t="s">
        <v>14</v>
      </c>
      <c r="J8" s="61" t="s">
        <v>16</v>
      </c>
      <c r="K8" s="62">
        <v>44737</v>
      </c>
      <c r="L8" s="62">
        <v>44773</v>
      </c>
      <c r="M8" s="63" t="s">
        <v>17</v>
      </c>
      <c r="N8" s="63" t="s">
        <v>18</v>
      </c>
      <c r="O8" s="63" t="s">
        <v>16</v>
      </c>
      <c r="P8" s="64" t="s">
        <v>19</v>
      </c>
      <c r="Q8" s="65">
        <v>44768</v>
      </c>
      <c r="R8" s="66" t="s">
        <v>20</v>
      </c>
    </row>
    <row r="9" spans="1:18" ht="18.75" thickBot="1" x14ac:dyDescent="0.3">
      <c r="A9" s="139"/>
      <c r="B9" s="75">
        <v>13573.16</v>
      </c>
      <c r="C9" s="76">
        <v>3689.68</v>
      </c>
      <c r="D9" s="76">
        <v>17262.86</v>
      </c>
      <c r="E9" s="76">
        <v>13782.16</v>
      </c>
      <c r="F9" s="76">
        <v>3758.71</v>
      </c>
      <c r="G9" s="76">
        <f>E9+F9</f>
        <v>17540.87</v>
      </c>
      <c r="H9" s="77">
        <f>E9-B9</f>
        <v>209</v>
      </c>
      <c r="I9" s="77">
        <f>F9-C9</f>
        <v>69.0300000000002</v>
      </c>
      <c r="J9" s="77">
        <f>G9-D9</f>
        <v>278.0099999999984</v>
      </c>
      <c r="K9" s="78">
        <v>3092.84</v>
      </c>
      <c r="L9" s="78"/>
      <c r="M9" s="79">
        <f>H9*M1</f>
        <v>1425.38</v>
      </c>
      <c r="N9" s="80">
        <f>I9*N1</f>
        <v>182.92950000000053</v>
      </c>
      <c r="O9" s="81">
        <f>M9+N9</f>
        <v>1608.3095000000008</v>
      </c>
      <c r="P9" s="82"/>
      <c r="Q9" s="83">
        <f>K9-O9</f>
        <v>1484.5304999999994</v>
      </c>
      <c r="R9" s="84" t="s">
        <v>35</v>
      </c>
    </row>
    <row r="10" spans="1:18" ht="18" x14ac:dyDescent="0.25">
      <c r="A10" s="85"/>
      <c r="B10" s="86"/>
      <c r="C10" s="86"/>
      <c r="D10" s="86"/>
      <c r="E10" s="86"/>
      <c r="F10" s="86"/>
      <c r="G10" s="86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8"/>
    </row>
    <row r="11" spans="1:18" ht="18" x14ac:dyDescent="0.25">
      <c r="A11" s="89"/>
      <c r="B11" s="86"/>
      <c r="C11" s="86"/>
      <c r="D11" s="86"/>
      <c r="E11" s="86"/>
      <c r="F11" s="86"/>
      <c r="G11" s="86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8"/>
    </row>
    <row r="12" spans="1:18" ht="18.75" thickBot="1" x14ac:dyDescent="0.3">
      <c r="A12" s="89"/>
      <c r="B12" s="86"/>
      <c r="C12" s="86"/>
      <c r="D12" s="86"/>
      <c r="E12" s="86"/>
      <c r="F12" s="86"/>
      <c r="G12" s="86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8"/>
    </row>
    <row r="13" spans="1:18" ht="24" thickBot="1" x14ac:dyDescent="0.4">
      <c r="A13" s="134" t="s">
        <v>297</v>
      </c>
      <c r="B13" s="135"/>
      <c r="C13" s="135"/>
      <c r="D13" s="135"/>
      <c r="E13" s="136"/>
      <c r="H13" s="90" t="s">
        <v>298</v>
      </c>
      <c r="I13" s="90"/>
      <c r="J13" s="90"/>
      <c r="K13" s="90"/>
      <c r="L13" s="90"/>
    </row>
    <row r="14" spans="1:18" ht="57" x14ac:dyDescent="0.25">
      <c r="A14" s="91"/>
      <c r="B14" s="92" t="s">
        <v>299</v>
      </c>
      <c r="C14" s="92" t="s">
        <v>300</v>
      </c>
      <c r="D14" s="92" t="s">
        <v>301</v>
      </c>
      <c r="E14" s="92" t="s">
        <v>302</v>
      </c>
    </row>
    <row r="15" spans="1:18" ht="18" x14ac:dyDescent="0.25">
      <c r="A15" s="93" t="s">
        <v>13</v>
      </c>
      <c r="B15" s="94">
        <f>H5</f>
        <v>404.94</v>
      </c>
      <c r="C15" s="94">
        <f>B15/31</f>
        <v>13.06258064516129</v>
      </c>
      <c r="D15" s="95">
        <v>16</v>
      </c>
      <c r="E15" s="96">
        <f>D15*C15</f>
        <v>209.00129032258064</v>
      </c>
      <c r="F15" s="43"/>
      <c r="G15" s="43"/>
      <c r="K15" s="43"/>
      <c r="L15" s="43"/>
      <c r="M15" s="43"/>
      <c r="O15" s="43"/>
    </row>
    <row r="16" spans="1:18" ht="18" x14ac:dyDescent="0.25">
      <c r="A16" s="93" t="s">
        <v>14</v>
      </c>
      <c r="B16" s="97">
        <f>I5</f>
        <v>133.75</v>
      </c>
      <c r="C16" s="97">
        <f>B16/31</f>
        <v>4.314516129032258</v>
      </c>
      <c r="D16" s="98">
        <v>16</v>
      </c>
      <c r="E16" s="96">
        <f>D16*C16</f>
        <v>69.032258064516128</v>
      </c>
      <c r="F16" s="86"/>
      <c r="G16" s="86"/>
      <c r="H16" s="86"/>
      <c r="I16" s="86"/>
      <c r="K16" s="43"/>
      <c r="L16" s="43"/>
      <c r="M16" s="43"/>
      <c r="O16" s="43"/>
      <c r="R16" s="99"/>
    </row>
    <row r="17" spans="1:1" x14ac:dyDescent="0.25">
      <c r="A17" s="100"/>
    </row>
  </sheetData>
  <mergeCells count="23">
    <mergeCell ref="A13:E13"/>
    <mergeCell ref="Q6:Q7"/>
    <mergeCell ref="B7:D7"/>
    <mergeCell ref="E7:G7"/>
    <mergeCell ref="H7:J7"/>
    <mergeCell ref="M7:O7"/>
    <mergeCell ref="A8:A9"/>
    <mergeCell ref="M6:O6"/>
    <mergeCell ref="A4:A5"/>
    <mergeCell ref="B6:D6"/>
    <mergeCell ref="E6:G6"/>
    <mergeCell ref="H6:J6"/>
    <mergeCell ref="K6:K7"/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268"/>
  <sheetViews>
    <sheetView topLeftCell="A13" workbookViewId="0">
      <selection activeCell="A219" sqref="A219:B268"/>
    </sheetView>
  </sheetViews>
  <sheetFormatPr defaultRowHeight="15.75" x14ac:dyDescent="0.25"/>
  <cols>
    <col min="1" max="1" width="9.875" style="43" bestFit="1" customWidth="1"/>
    <col min="2" max="2" width="9" style="4"/>
  </cols>
  <sheetData>
    <row r="2" spans="1:2" x14ac:dyDescent="0.25">
      <c r="A2" s="43">
        <v>-21562.44</v>
      </c>
      <c r="B2" s="4" t="s">
        <v>240</v>
      </c>
    </row>
    <row r="3" spans="1:2" x14ac:dyDescent="0.25">
      <c r="A3" s="43">
        <v>-20750.388500000008</v>
      </c>
      <c r="B3" s="4" t="s">
        <v>149</v>
      </c>
    </row>
    <row r="4" spans="1:2" x14ac:dyDescent="0.25">
      <c r="A4" s="43">
        <v>-17935.141599999999</v>
      </c>
      <c r="B4" s="4" t="s">
        <v>143</v>
      </c>
    </row>
    <row r="5" spans="1:2" x14ac:dyDescent="0.25">
      <c r="A5" s="43">
        <v>-16875.331000000002</v>
      </c>
      <c r="B5" s="4" t="s">
        <v>48</v>
      </c>
    </row>
    <row r="6" spans="1:2" x14ac:dyDescent="0.25">
      <c r="A6" s="43">
        <v>-16720.214699999982</v>
      </c>
      <c r="B6" s="4" t="s">
        <v>137</v>
      </c>
    </row>
    <row r="7" spans="1:2" x14ac:dyDescent="0.25">
      <c r="A7" s="43">
        <v>-16716.063899999983</v>
      </c>
      <c r="B7" s="4" t="s">
        <v>124</v>
      </c>
    </row>
    <row r="8" spans="1:2" x14ac:dyDescent="0.25">
      <c r="A8" s="43">
        <v>-13413.06549999999</v>
      </c>
      <c r="B8" s="4" t="s">
        <v>161</v>
      </c>
    </row>
    <row r="9" spans="1:2" x14ac:dyDescent="0.25">
      <c r="A9" s="43">
        <v>-12629.228800000004</v>
      </c>
      <c r="B9" s="4" t="s">
        <v>72</v>
      </c>
    </row>
    <row r="10" spans="1:2" x14ac:dyDescent="0.25">
      <c r="A10" s="43">
        <v>-9825.1943999999985</v>
      </c>
      <c r="B10" s="4" t="s">
        <v>197</v>
      </c>
    </row>
    <row r="11" spans="1:2" x14ac:dyDescent="0.25">
      <c r="A11" s="43">
        <v>-9374.1960000000108</v>
      </c>
      <c r="B11" s="4" t="s">
        <v>54</v>
      </c>
    </row>
    <row r="12" spans="1:2" x14ac:dyDescent="0.25">
      <c r="A12" s="43">
        <v>-9177.9300000000021</v>
      </c>
      <c r="B12" s="4" t="s">
        <v>89</v>
      </c>
    </row>
    <row r="13" spans="1:2" x14ac:dyDescent="0.25">
      <c r="A13" s="43">
        <v>-7381.896099999999</v>
      </c>
      <c r="B13" s="4" t="s">
        <v>162</v>
      </c>
    </row>
    <row r="14" spans="1:2" x14ac:dyDescent="0.25">
      <c r="A14" s="43">
        <v>-6767.670299999998</v>
      </c>
      <c r="B14" s="4" t="s">
        <v>81</v>
      </c>
    </row>
    <row r="15" spans="1:2" x14ac:dyDescent="0.25">
      <c r="A15" s="43">
        <v>-5312.2811999999958</v>
      </c>
      <c r="B15" s="4" t="s">
        <v>23</v>
      </c>
    </row>
    <row r="16" spans="1:2" x14ac:dyDescent="0.25">
      <c r="A16" s="43">
        <v>-5205.2652999999991</v>
      </c>
      <c r="B16" s="4" t="s">
        <v>171</v>
      </c>
    </row>
    <row r="17" spans="1:2" x14ac:dyDescent="0.25">
      <c r="A17" s="43">
        <v>-5166.2447000000011</v>
      </c>
      <c r="B17" s="4" t="s">
        <v>70</v>
      </c>
    </row>
    <row r="18" spans="1:2" x14ac:dyDescent="0.25">
      <c r="A18" s="43">
        <v>-4997.57</v>
      </c>
      <c r="B18" s="4" t="s">
        <v>174</v>
      </c>
    </row>
    <row r="19" spans="1:2" x14ac:dyDescent="0.25">
      <c r="A19" s="43">
        <v>-4722.042599999997</v>
      </c>
      <c r="B19" s="4" t="s">
        <v>110</v>
      </c>
    </row>
    <row r="20" spans="1:2" x14ac:dyDescent="0.25">
      <c r="A20" s="43">
        <v>-4718.4652000000015</v>
      </c>
      <c r="B20" s="4" t="s">
        <v>127</v>
      </c>
    </row>
    <row r="21" spans="1:2" x14ac:dyDescent="0.25">
      <c r="A21" s="43">
        <v>-4249.7250999999997</v>
      </c>
      <c r="B21" s="4" t="s">
        <v>289</v>
      </c>
    </row>
    <row r="22" spans="1:2" x14ac:dyDescent="0.25">
      <c r="A22" s="43">
        <v>-4238.5797000000057</v>
      </c>
      <c r="B22" s="4" t="s">
        <v>141</v>
      </c>
    </row>
    <row r="23" spans="1:2" x14ac:dyDescent="0.25">
      <c r="A23" s="43">
        <v>-4160.2866999999987</v>
      </c>
      <c r="B23" s="4" t="s">
        <v>112</v>
      </c>
    </row>
    <row r="24" spans="1:2" x14ac:dyDescent="0.25">
      <c r="A24" s="43">
        <v>-3960.0278999999764</v>
      </c>
      <c r="B24" s="4" t="s">
        <v>271</v>
      </c>
    </row>
    <row r="25" spans="1:2" x14ac:dyDescent="0.25">
      <c r="A25" s="43">
        <v>-3918.1400000000017</v>
      </c>
      <c r="B25" s="4" t="s">
        <v>222</v>
      </c>
    </row>
    <row r="26" spans="1:2" x14ac:dyDescent="0.25">
      <c r="A26" s="43">
        <v>-3712.2266000000018</v>
      </c>
      <c r="B26" s="4" t="s">
        <v>214</v>
      </c>
    </row>
    <row r="27" spans="1:2" x14ac:dyDescent="0.25">
      <c r="A27" s="43">
        <v>-3592.2348999999999</v>
      </c>
      <c r="B27" s="4" t="s">
        <v>205</v>
      </c>
    </row>
    <row r="28" spans="1:2" x14ac:dyDescent="0.25">
      <c r="A28" s="43">
        <v>-3349.8918999999973</v>
      </c>
      <c r="B28" s="4" t="s">
        <v>43</v>
      </c>
    </row>
    <row r="29" spans="1:2" x14ac:dyDescent="0.25">
      <c r="A29" s="43">
        <v>-3304.6135999999801</v>
      </c>
      <c r="B29" s="4" t="s">
        <v>114</v>
      </c>
    </row>
    <row r="30" spans="1:2" x14ac:dyDescent="0.25">
      <c r="A30" s="43">
        <v>-3258.7864</v>
      </c>
      <c r="B30" s="4" t="s">
        <v>33</v>
      </c>
    </row>
    <row r="31" spans="1:2" x14ac:dyDescent="0.25">
      <c r="A31" s="43">
        <v>-3233.554500000002</v>
      </c>
      <c r="B31" s="4" t="s">
        <v>259</v>
      </c>
    </row>
    <row r="32" spans="1:2" x14ac:dyDescent="0.25">
      <c r="A32" s="43">
        <v>-3025.8876000000023</v>
      </c>
      <c r="B32" s="4" t="s">
        <v>106</v>
      </c>
    </row>
    <row r="33" spans="1:2" x14ac:dyDescent="0.25">
      <c r="A33" s="43">
        <v>-2924.7134999999994</v>
      </c>
      <c r="B33" s="4" t="s">
        <v>82</v>
      </c>
    </row>
    <row r="34" spans="1:2" x14ac:dyDescent="0.25">
      <c r="A34" s="43">
        <v>-2516.4009999999939</v>
      </c>
      <c r="B34" s="4" t="s">
        <v>195</v>
      </c>
    </row>
    <row r="35" spans="1:2" x14ac:dyDescent="0.25">
      <c r="A35" s="43">
        <v>-2335.581999999999</v>
      </c>
      <c r="B35" s="4" t="s">
        <v>187</v>
      </c>
    </row>
    <row r="36" spans="1:2" x14ac:dyDescent="0.25">
      <c r="A36" s="43">
        <v>-2276.2324000000008</v>
      </c>
      <c r="B36" s="4" t="s">
        <v>39</v>
      </c>
    </row>
    <row r="37" spans="1:2" x14ac:dyDescent="0.25">
      <c r="A37" s="43">
        <v>-2230.6334000000115</v>
      </c>
      <c r="B37" s="4" t="s">
        <v>147</v>
      </c>
    </row>
    <row r="38" spans="1:2" x14ac:dyDescent="0.25">
      <c r="A38" s="43">
        <v>-2071.663</v>
      </c>
      <c r="B38" s="4" t="s">
        <v>74</v>
      </c>
    </row>
    <row r="39" spans="1:2" x14ac:dyDescent="0.25">
      <c r="A39" s="43">
        <v>-2060.5121999999956</v>
      </c>
      <c r="B39" s="4" t="s">
        <v>111</v>
      </c>
    </row>
    <row r="40" spans="1:2" x14ac:dyDescent="0.25">
      <c r="A40" s="43">
        <v>-1937.8321000000014</v>
      </c>
      <c r="B40" s="4" t="s">
        <v>284</v>
      </c>
    </row>
    <row r="41" spans="1:2" x14ac:dyDescent="0.25">
      <c r="A41" s="43">
        <v>-1783.5820999999999</v>
      </c>
      <c r="B41" s="4" t="s">
        <v>120</v>
      </c>
    </row>
    <row r="42" spans="1:2" x14ac:dyDescent="0.25">
      <c r="A42" s="43">
        <v>-1749.7683000000013</v>
      </c>
      <c r="B42" s="4" t="s">
        <v>182</v>
      </c>
    </row>
    <row r="43" spans="1:2" x14ac:dyDescent="0.25">
      <c r="A43" s="43">
        <v>-1693.676799999999</v>
      </c>
      <c r="B43" s="4" t="s">
        <v>21</v>
      </c>
    </row>
    <row r="44" spans="1:2" x14ac:dyDescent="0.25">
      <c r="A44" s="43">
        <v>-1657.1768999999993</v>
      </c>
      <c r="B44" s="4" t="s">
        <v>25</v>
      </c>
    </row>
    <row r="45" spans="1:2" x14ac:dyDescent="0.25">
      <c r="A45" s="43">
        <v>-1646.5745500000048</v>
      </c>
      <c r="B45" s="4" t="s">
        <v>85</v>
      </c>
    </row>
    <row r="46" spans="1:2" x14ac:dyDescent="0.25">
      <c r="A46" s="43">
        <v>-1629.3127000000011</v>
      </c>
      <c r="B46" s="4" t="s">
        <v>153</v>
      </c>
    </row>
    <row r="47" spans="1:2" x14ac:dyDescent="0.25">
      <c r="A47" s="43">
        <v>-1623.4340999999988</v>
      </c>
      <c r="B47" s="4" t="s">
        <v>41</v>
      </c>
    </row>
    <row r="48" spans="1:2" x14ac:dyDescent="0.25">
      <c r="A48" s="43">
        <v>-1561.3177000000105</v>
      </c>
      <c r="B48" s="4" t="s">
        <v>80</v>
      </c>
    </row>
    <row r="49" spans="1:2" x14ac:dyDescent="0.25">
      <c r="A49" s="43">
        <v>-1536.4354999999971</v>
      </c>
      <c r="B49" s="4" t="s">
        <v>73</v>
      </c>
    </row>
    <row r="50" spans="1:2" x14ac:dyDescent="0.25">
      <c r="A50" s="43">
        <v>-1515.8128999999997</v>
      </c>
      <c r="B50" s="4" t="s">
        <v>56</v>
      </c>
    </row>
    <row r="51" spans="1:2" x14ac:dyDescent="0.25">
      <c r="A51" s="43">
        <v>-1231.1605999999972</v>
      </c>
      <c r="B51" s="4" t="s">
        <v>95</v>
      </c>
    </row>
    <row r="52" spans="1:2" x14ac:dyDescent="0.25">
      <c r="A52" s="43">
        <v>-1135.1315999999908</v>
      </c>
      <c r="B52" s="4" t="s">
        <v>59</v>
      </c>
    </row>
    <row r="53" spans="1:2" x14ac:dyDescent="0.25">
      <c r="A53" s="43">
        <v>-1087.9956000000004</v>
      </c>
      <c r="B53" s="4" t="s">
        <v>231</v>
      </c>
    </row>
    <row r="54" spans="1:2" x14ac:dyDescent="0.25">
      <c r="A54" s="43">
        <v>-1081.9881999999993</v>
      </c>
      <c r="B54" s="4" t="s">
        <v>130</v>
      </c>
    </row>
    <row r="55" spans="1:2" x14ac:dyDescent="0.25">
      <c r="A55" s="43">
        <v>-1035.1921999999986</v>
      </c>
      <c r="B55" s="4" t="s">
        <v>188</v>
      </c>
    </row>
    <row r="56" spans="1:2" x14ac:dyDescent="0.25">
      <c r="A56" s="43">
        <v>-1023.2261999999998</v>
      </c>
      <c r="B56" s="4" t="s">
        <v>47</v>
      </c>
    </row>
    <row r="57" spans="1:2" x14ac:dyDescent="0.25">
      <c r="A57" s="43">
        <v>-930.26960000000156</v>
      </c>
      <c r="B57" s="4" t="s">
        <v>101</v>
      </c>
    </row>
    <row r="58" spans="1:2" x14ac:dyDescent="0.25">
      <c r="A58" s="43">
        <v>-814.21419999999625</v>
      </c>
      <c r="B58" s="4" t="s">
        <v>65</v>
      </c>
    </row>
    <row r="59" spans="1:2" x14ac:dyDescent="0.25">
      <c r="A59" s="43">
        <v>-762.72115699999904</v>
      </c>
      <c r="B59" s="4" t="s">
        <v>256</v>
      </c>
    </row>
    <row r="60" spans="1:2" x14ac:dyDescent="0.25">
      <c r="A60" s="43">
        <v>-756.38320000000249</v>
      </c>
      <c r="B60" s="4" t="s">
        <v>283</v>
      </c>
    </row>
    <row r="61" spans="1:2" x14ac:dyDescent="0.25">
      <c r="A61" s="43">
        <v>-725.08580000000006</v>
      </c>
      <c r="B61" s="4" t="s">
        <v>180</v>
      </c>
    </row>
    <row r="62" spans="1:2" x14ac:dyDescent="0.25">
      <c r="A62" s="43">
        <v>-713.04160000000047</v>
      </c>
      <c r="B62" s="4" t="s">
        <v>115</v>
      </c>
    </row>
    <row r="63" spans="1:2" x14ac:dyDescent="0.25">
      <c r="A63" s="43">
        <v>-649.42175899999711</v>
      </c>
      <c r="B63" s="4" t="s">
        <v>100</v>
      </c>
    </row>
    <row r="64" spans="1:2" x14ac:dyDescent="0.25">
      <c r="A64" s="43">
        <v>-627.64440000000104</v>
      </c>
      <c r="B64" s="4" t="s">
        <v>244</v>
      </c>
    </row>
    <row r="65" spans="1:2" x14ac:dyDescent="0.25">
      <c r="A65" s="43">
        <v>-598.3898999999974</v>
      </c>
      <c r="B65" s="4" t="s">
        <v>67</v>
      </c>
    </row>
    <row r="66" spans="1:2" x14ac:dyDescent="0.25">
      <c r="A66" s="43">
        <v>-582.58610000000476</v>
      </c>
      <c r="B66" s="4" t="s">
        <v>63</v>
      </c>
    </row>
    <row r="67" spans="1:2" x14ac:dyDescent="0.25">
      <c r="A67" s="43">
        <v>-557.63689999999917</v>
      </c>
      <c r="B67" s="4" t="s">
        <v>126</v>
      </c>
    </row>
    <row r="68" spans="1:2" x14ac:dyDescent="0.25">
      <c r="A68" s="43">
        <v>-556.68130000000258</v>
      </c>
      <c r="B68" s="4" t="s">
        <v>42</v>
      </c>
    </row>
    <row r="69" spans="1:2" x14ac:dyDescent="0.25">
      <c r="A69" s="43">
        <v>-533.90539999999999</v>
      </c>
      <c r="B69" s="4" t="s">
        <v>142</v>
      </c>
    </row>
    <row r="70" spans="1:2" x14ac:dyDescent="0.25">
      <c r="A70" s="43">
        <v>-496.63640000000061</v>
      </c>
      <c r="B70" s="4" t="s">
        <v>202</v>
      </c>
    </row>
    <row r="71" spans="1:2" x14ac:dyDescent="0.25">
      <c r="A71" s="43">
        <v>-490.9801510158012</v>
      </c>
      <c r="B71" s="4" t="s">
        <v>129</v>
      </c>
    </row>
    <row r="72" spans="1:2" x14ac:dyDescent="0.25">
      <c r="A72" s="43">
        <v>-432.72640000000189</v>
      </c>
      <c r="B72" s="4" t="s">
        <v>37</v>
      </c>
    </row>
    <row r="73" spans="1:2" x14ac:dyDescent="0.25">
      <c r="A73" s="43">
        <v>-412.12800000000311</v>
      </c>
      <c r="B73" s="4" t="s">
        <v>50</v>
      </c>
    </row>
    <row r="74" spans="1:2" x14ac:dyDescent="0.25">
      <c r="A74" s="43">
        <v>-365.26209999999719</v>
      </c>
      <c r="B74" s="4" t="s">
        <v>229</v>
      </c>
    </row>
    <row r="75" spans="1:2" x14ac:dyDescent="0.25">
      <c r="A75" s="43">
        <v>-348.43410000000142</v>
      </c>
      <c r="B75" s="4" t="s">
        <v>201</v>
      </c>
    </row>
    <row r="76" spans="1:2" x14ac:dyDescent="0.25">
      <c r="A76" s="43">
        <v>-321.41630000000077</v>
      </c>
      <c r="B76" s="4" t="s">
        <v>36</v>
      </c>
    </row>
    <row r="77" spans="1:2" x14ac:dyDescent="0.25">
      <c r="A77" s="43">
        <v>-311.68580000000003</v>
      </c>
      <c r="B77" s="4" t="s">
        <v>53</v>
      </c>
    </row>
    <row r="78" spans="1:2" x14ac:dyDescent="0.25">
      <c r="A78" s="43">
        <v>-297.49390000000085</v>
      </c>
      <c r="B78" s="4" t="s">
        <v>169</v>
      </c>
    </row>
    <row r="79" spans="1:2" x14ac:dyDescent="0.25">
      <c r="A79" s="43">
        <v>-290.58998468918583</v>
      </c>
      <c r="B79" s="4" t="s">
        <v>62</v>
      </c>
    </row>
    <row r="80" spans="1:2" x14ac:dyDescent="0.25">
      <c r="A80" s="43">
        <v>-272.38360000000978</v>
      </c>
      <c r="B80" s="4" t="s">
        <v>183</v>
      </c>
    </row>
    <row r="81" spans="1:2" x14ac:dyDescent="0.25">
      <c r="A81" s="43">
        <v>-223.27760000000291</v>
      </c>
      <c r="B81" s="4" t="s">
        <v>178</v>
      </c>
    </row>
    <row r="82" spans="1:2" x14ac:dyDescent="0.25">
      <c r="A82" s="43">
        <v>-219.62009999999987</v>
      </c>
      <c r="B82" s="4" t="s">
        <v>28</v>
      </c>
    </row>
    <row r="83" spans="1:2" x14ac:dyDescent="0.25">
      <c r="A83" s="43">
        <v>-163.55500000000055</v>
      </c>
      <c r="B83" s="4" t="s">
        <v>139</v>
      </c>
    </row>
    <row r="84" spans="1:2" x14ac:dyDescent="0.25">
      <c r="A84" s="43">
        <v>-163.02360000001116</v>
      </c>
      <c r="B84" s="4" t="s">
        <v>69</v>
      </c>
    </row>
    <row r="85" spans="1:2" x14ac:dyDescent="0.25">
      <c r="A85" s="43">
        <v>-162.31059999999707</v>
      </c>
      <c r="B85" s="4" t="s">
        <v>119</v>
      </c>
    </row>
    <row r="86" spans="1:2" x14ac:dyDescent="0.25">
      <c r="A86" s="43">
        <v>-128.05990000000003</v>
      </c>
      <c r="B86" s="4" t="s">
        <v>267</v>
      </c>
    </row>
    <row r="87" spans="1:2" x14ac:dyDescent="0.25">
      <c r="A87" s="43">
        <v>-122.23069999999625</v>
      </c>
      <c r="B87" s="4" t="s">
        <v>32</v>
      </c>
    </row>
    <row r="88" spans="1:2" x14ac:dyDescent="0.25">
      <c r="A88" s="43">
        <v>-118.11679999999917</v>
      </c>
      <c r="B88" s="4" t="s">
        <v>274</v>
      </c>
    </row>
    <row r="89" spans="1:2" x14ac:dyDescent="0.25">
      <c r="A89" s="43">
        <v>-115.56760000000031</v>
      </c>
      <c r="B89" s="4" t="s">
        <v>228</v>
      </c>
    </row>
    <row r="90" spans="1:2" x14ac:dyDescent="0.25">
      <c r="A90" s="43">
        <v>-111.54340000000889</v>
      </c>
      <c r="B90" s="4" t="s">
        <v>189</v>
      </c>
    </row>
    <row r="91" spans="1:2" x14ac:dyDescent="0.25">
      <c r="A91" s="43">
        <v>-109.66899999999583</v>
      </c>
      <c r="B91" s="4" t="s">
        <v>273</v>
      </c>
    </row>
    <row r="92" spans="1:2" x14ac:dyDescent="0.25">
      <c r="A92" s="43">
        <v>-67.061799999998343</v>
      </c>
      <c r="B92" s="4" t="s">
        <v>243</v>
      </c>
    </row>
    <row r="93" spans="1:2" x14ac:dyDescent="0.25">
      <c r="A93" s="43">
        <v>-61.746200000000158</v>
      </c>
      <c r="B93" s="4" t="s">
        <v>156</v>
      </c>
    </row>
    <row r="94" spans="1:2" x14ac:dyDescent="0.25">
      <c r="A94" s="43">
        <v>-47.416800000000379</v>
      </c>
      <c r="B94" s="4" t="s">
        <v>181</v>
      </c>
    </row>
    <row r="95" spans="1:2" x14ac:dyDescent="0.25">
      <c r="A95" s="43">
        <v>-46.090600000000293</v>
      </c>
      <c r="B95" s="4" t="s">
        <v>24</v>
      </c>
    </row>
    <row r="96" spans="1:2" x14ac:dyDescent="0.25">
      <c r="A96" s="43">
        <v>-40.548599999999169</v>
      </c>
      <c r="B96" s="4" t="s">
        <v>92</v>
      </c>
    </row>
    <row r="97" spans="1:2" x14ac:dyDescent="0.25">
      <c r="A97" s="43">
        <v>-36.048100000000318</v>
      </c>
      <c r="B97" s="4" t="s">
        <v>264</v>
      </c>
    </row>
    <row r="98" spans="1:2" x14ac:dyDescent="0.25">
      <c r="A98" s="43">
        <v>-25.785699999999707</v>
      </c>
      <c r="B98" s="4" t="s">
        <v>135</v>
      </c>
    </row>
    <row r="99" spans="1:2" x14ac:dyDescent="0.25">
      <c r="A99" s="43">
        <v>-22.866999999999749</v>
      </c>
      <c r="B99" s="4" t="s">
        <v>206</v>
      </c>
    </row>
    <row r="100" spans="1:2" x14ac:dyDescent="0.25">
      <c r="A100" s="43">
        <v>-14.069700000000338</v>
      </c>
      <c r="B100" s="4" t="s">
        <v>58</v>
      </c>
    </row>
    <row r="101" spans="1:2" x14ac:dyDescent="0.25">
      <c r="A101" s="43">
        <v>-13.574900000002344</v>
      </c>
      <c r="B101" s="4" t="s">
        <v>282</v>
      </c>
    </row>
    <row r="102" spans="1:2" x14ac:dyDescent="0.25">
      <c r="A102" s="43">
        <v>-8.3732000000000006</v>
      </c>
      <c r="B102" s="4" t="s">
        <v>46</v>
      </c>
    </row>
    <row r="103" spans="1:2" x14ac:dyDescent="0.25">
      <c r="A103" s="43">
        <v>-5.1406999999966274</v>
      </c>
      <c r="B103" s="4" t="s">
        <v>86</v>
      </c>
    </row>
    <row r="104" spans="1:2" x14ac:dyDescent="0.25">
      <c r="A104" s="43">
        <v>-4.3548000000000027</v>
      </c>
      <c r="B104" s="4" t="s">
        <v>51</v>
      </c>
    </row>
    <row r="105" spans="1:2" x14ac:dyDescent="0.25">
      <c r="A105" s="43">
        <v>-1.4810999999970704</v>
      </c>
      <c r="B105" s="4" t="s">
        <v>173</v>
      </c>
    </row>
    <row r="106" spans="1:2" x14ac:dyDescent="0.25">
      <c r="A106" s="43">
        <v>-1.3302000000000009</v>
      </c>
      <c r="B106" s="4" t="s">
        <v>132</v>
      </c>
    </row>
    <row r="107" spans="1:2" x14ac:dyDescent="0.25">
      <c r="A107" s="43">
        <v>-1.3026999999997155</v>
      </c>
      <c r="B107" s="4" t="s">
        <v>193</v>
      </c>
    </row>
    <row r="108" spans="1:2" x14ac:dyDescent="0.25">
      <c r="A108" s="43">
        <v>-0.76620000000548316</v>
      </c>
      <c r="B108" s="4" t="s">
        <v>260</v>
      </c>
    </row>
    <row r="109" spans="1:2" x14ac:dyDescent="0.25">
      <c r="A109" s="43">
        <v>-0.48820000000019664</v>
      </c>
      <c r="B109" s="4" t="s">
        <v>64</v>
      </c>
    </row>
    <row r="110" spans="1:2" x14ac:dyDescent="0.25">
      <c r="A110" s="43">
        <v>-0.27189999999777342</v>
      </c>
      <c r="B110" s="4" t="s">
        <v>113</v>
      </c>
    </row>
    <row r="111" spans="1:2" x14ac:dyDescent="0.25">
      <c r="A111" s="43">
        <v>-0.18659999999530558</v>
      </c>
      <c r="B111" s="4" t="s">
        <v>60</v>
      </c>
    </row>
    <row r="112" spans="1:2" x14ac:dyDescent="0.25">
      <c r="A112" s="43">
        <v>-8.7400000004531631E-2</v>
      </c>
      <c r="B112" s="4" t="s">
        <v>125</v>
      </c>
    </row>
    <row r="113" spans="1:2" x14ac:dyDescent="0.25">
      <c r="A113" s="43">
        <v>-2.0600000001650187E-2</v>
      </c>
      <c r="B113" s="4" t="s">
        <v>108</v>
      </c>
    </row>
    <row r="114" spans="1:2" x14ac:dyDescent="0.25">
      <c r="A114" s="43">
        <v>-1.3900000001228818E-2</v>
      </c>
      <c r="B114" s="4" t="s">
        <v>218</v>
      </c>
    </row>
    <row r="115" spans="1:2" x14ac:dyDescent="0.25">
      <c r="A115" s="43">
        <v>-4.9000000009300493E-3</v>
      </c>
      <c r="B115" s="4" t="s">
        <v>279</v>
      </c>
    </row>
    <row r="116" spans="1:2" x14ac:dyDescent="0.25">
      <c r="A116" s="43">
        <v>-4.2000000019015715E-3</v>
      </c>
      <c r="B116" s="4" t="s">
        <v>145</v>
      </c>
    </row>
    <row r="117" spans="1:2" x14ac:dyDescent="0.25">
      <c r="A117" s="43">
        <v>-4.0999999987434421E-3</v>
      </c>
      <c r="B117" s="4" t="s">
        <v>278</v>
      </c>
    </row>
    <row r="118" spans="1:2" x14ac:dyDescent="0.25">
      <c r="A118" s="43">
        <v>-3.8000000022293534E-3</v>
      </c>
      <c r="B118" s="4" t="s">
        <v>220</v>
      </c>
    </row>
    <row r="119" spans="1:2" x14ac:dyDescent="0.25">
      <c r="A119" s="43">
        <v>-3.4000000015339538E-3</v>
      </c>
      <c r="B119" s="4" t="s">
        <v>191</v>
      </c>
    </row>
    <row r="120" spans="1:2" x14ac:dyDescent="0.25">
      <c r="A120" s="43">
        <v>-2.9000000035921403E-3</v>
      </c>
      <c r="B120" s="4" t="s">
        <v>254</v>
      </c>
    </row>
    <row r="121" spans="1:2" x14ac:dyDescent="0.25">
      <c r="A121" s="43">
        <v>-2.2999999946478056E-3</v>
      </c>
      <c r="B121" s="4" t="s">
        <v>90</v>
      </c>
    </row>
    <row r="122" spans="1:2" x14ac:dyDescent="0.25">
      <c r="A122" s="43">
        <v>-2.2000000008119969E-3</v>
      </c>
      <c r="B122" s="4" t="s">
        <v>97</v>
      </c>
    </row>
    <row r="123" spans="1:2" x14ac:dyDescent="0.25">
      <c r="A123" s="43">
        <v>-1.8000000018218998E-3</v>
      </c>
      <c r="B123" s="4" t="s">
        <v>177</v>
      </c>
    </row>
    <row r="124" spans="1:2" x14ac:dyDescent="0.25">
      <c r="A124" s="43">
        <v>0</v>
      </c>
      <c r="B124" s="4" t="s">
        <v>71</v>
      </c>
    </row>
    <row r="125" spans="1:2" x14ac:dyDescent="0.25">
      <c r="A125" s="43">
        <v>0</v>
      </c>
      <c r="B125" s="4" t="s">
        <v>152</v>
      </c>
    </row>
    <row r="126" spans="1:2" x14ac:dyDescent="0.25">
      <c r="A126" s="43">
        <v>0</v>
      </c>
      <c r="B126" s="4" t="s">
        <v>154</v>
      </c>
    </row>
    <row r="127" spans="1:2" x14ac:dyDescent="0.25">
      <c r="A127" s="43">
        <v>0</v>
      </c>
      <c r="B127" s="4" t="s">
        <v>203</v>
      </c>
    </row>
    <row r="128" spans="1:2" x14ac:dyDescent="0.25">
      <c r="A128" s="43">
        <v>0</v>
      </c>
      <c r="B128" s="4" t="s">
        <v>204</v>
      </c>
    </row>
    <row r="129" spans="1:2" x14ac:dyDescent="0.25">
      <c r="A129" s="43">
        <v>7.9999999815072442E-4</v>
      </c>
      <c r="B129" s="4" t="s">
        <v>192</v>
      </c>
    </row>
    <row r="130" spans="1:2" x14ac:dyDescent="0.25">
      <c r="A130" s="43">
        <v>9.9999999561184438E-4</v>
      </c>
      <c r="B130" s="4" t="s">
        <v>208</v>
      </c>
    </row>
    <row r="131" spans="1:2" x14ac:dyDescent="0.25">
      <c r="A131" s="43">
        <v>1.4999999998508429E-3</v>
      </c>
      <c r="B131" s="4" t="s">
        <v>216</v>
      </c>
    </row>
    <row r="132" spans="1:2" x14ac:dyDescent="0.25">
      <c r="A132" s="43">
        <v>1.5999999977793777E-3</v>
      </c>
      <c r="B132" s="4" t="s">
        <v>166</v>
      </c>
    </row>
    <row r="133" spans="1:2" x14ac:dyDescent="0.25">
      <c r="A133" s="43">
        <v>1.8999999992956873E-3</v>
      </c>
      <c r="B133" s="4" t="s">
        <v>247</v>
      </c>
    </row>
    <row r="134" spans="1:2" x14ac:dyDescent="0.25">
      <c r="A134" s="43">
        <v>1.8999999996935912E-3</v>
      </c>
      <c r="B134" s="4" t="s">
        <v>281</v>
      </c>
    </row>
    <row r="135" spans="1:2" x14ac:dyDescent="0.25">
      <c r="A135" s="43">
        <v>3.0000000042491592E-3</v>
      </c>
      <c r="B135" s="4" t="s">
        <v>221</v>
      </c>
    </row>
    <row r="136" spans="1:2" x14ac:dyDescent="0.25">
      <c r="A136" s="43">
        <v>3.1999999973777449E-3</v>
      </c>
      <c r="B136" s="4" t="s">
        <v>61</v>
      </c>
    </row>
    <row r="137" spans="1:2" x14ac:dyDescent="0.25">
      <c r="A137" s="43">
        <v>4.7999999908370228E-3</v>
      </c>
      <c r="B137" s="4" t="s">
        <v>52</v>
      </c>
    </row>
    <row r="138" spans="1:2" x14ac:dyDescent="0.25">
      <c r="A138" s="43">
        <v>4.9999999964711606E-3</v>
      </c>
      <c r="B138" s="4" t="s">
        <v>91</v>
      </c>
    </row>
    <row r="139" spans="1:2" x14ac:dyDescent="0.25">
      <c r="A139" s="43">
        <v>7.9999999998108251E-3</v>
      </c>
      <c r="B139" s="4" t="s">
        <v>155</v>
      </c>
    </row>
    <row r="140" spans="1:2" x14ac:dyDescent="0.25">
      <c r="A140" s="43">
        <v>4.4600000000173168E-2</v>
      </c>
      <c r="B140" s="4" t="s">
        <v>261</v>
      </c>
    </row>
    <row r="141" spans="1:2" x14ac:dyDescent="0.25">
      <c r="A141" s="43">
        <v>5.2889999997432824E-2</v>
      </c>
      <c r="B141" s="4" t="s">
        <v>269</v>
      </c>
    </row>
    <row r="142" spans="1:2" x14ac:dyDescent="0.25">
      <c r="A142" s="43">
        <v>6.8200000001070293E-2</v>
      </c>
      <c r="B142" s="4" t="s">
        <v>236</v>
      </c>
    </row>
    <row r="143" spans="1:2" x14ac:dyDescent="0.25">
      <c r="A143" s="43">
        <v>0.13799999999991996</v>
      </c>
      <c r="B143" s="4" t="s">
        <v>78</v>
      </c>
    </row>
    <row r="144" spans="1:2" x14ac:dyDescent="0.25">
      <c r="A144" s="43">
        <v>0.15409999998792046</v>
      </c>
      <c r="B144" s="4" t="s">
        <v>105</v>
      </c>
    </row>
    <row r="145" spans="1:2" x14ac:dyDescent="0.25">
      <c r="A145" s="43">
        <v>0.17660000000114451</v>
      </c>
      <c r="B145" s="4" t="s">
        <v>157</v>
      </c>
    </row>
    <row r="146" spans="1:2" x14ac:dyDescent="0.25">
      <c r="A146" s="43">
        <v>0.21339999999942405</v>
      </c>
      <c r="B146" s="4" t="s">
        <v>224</v>
      </c>
    </row>
    <row r="147" spans="1:2" x14ac:dyDescent="0.25">
      <c r="A147" s="43">
        <v>0.23100999998973748</v>
      </c>
      <c r="B147" s="4" t="s">
        <v>134</v>
      </c>
    </row>
    <row r="148" spans="1:2" x14ac:dyDescent="0.25">
      <c r="A148" s="43">
        <v>0.26029999999082065</v>
      </c>
      <c r="B148" s="4" t="s">
        <v>198</v>
      </c>
    </row>
    <row r="149" spans="1:2" x14ac:dyDescent="0.25">
      <c r="A149" s="43">
        <v>0.38249999999999318</v>
      </c>
      <c r="B149" s="4" t="s">
        <v>257</v>
      </c>
    </row>
    <row r="150" spans="1:2" x14ac:dyDescent="0.25">
      <c r="A150" s="43">
        <v>0.39899999999647662</v>
      </c>
      <c r="B150" s="4" t="s">
        <v>209</v>
      </c>
    </row>
    <row r="151" spans="1:2" x14ac:dyDescent="0.25">
      <c r="A151" s="43">
        <v>0.45679999999993015</v>
      </c>
      <c r="B151" s="4" t="s">
        <v>118</v>
      </c>
    </row>
    <row r="152" spans="1:2" x14ac:dyDescent="0.25">
      <c r="A152" s="43">
        <v>0.45970000000124855</v>
      </c>
      <c r="B152" s="4" t="s">
        <v>207</v>
      </c>
    </row>
    <row r="153" spans="1:2" x14ac:dyDescent="0.25">
      <c r="A153" s="43">
        <v>0.62</v>
      </c>
      <c r="B153" s="4" t="s">
        <v>140</v>
      </c>
    </row>
    <row r="154" spans="1:2" x14ac:dyDescent="0.25">
      <c r="A154" s="43">
        <v>0.66010000000278524</v>
      </c>
      <c r="B154" s="4" t="s">
        <v>184</v>
      </c>
    </row>
    <row r="155" spans="1:2" x14ac:dyDescent="0.25">
      <c r="A155" s="43">
        <v>0.80379999999695428</v>
      </c>
      <c r="B155" s="4" t="s">
        <v>219</v>
      </c>
    </row>
    <row r="156" spans="1:2" x14ac:dyDescent="0.25">
      <c r="A156" s="43">
        <v>0.84630000000015571</v>
      </c>
      <c r="B156" s="4" t="s">
        <v>288</v>
      </c>
    </row>
    <row r="157" spans="1:2" x14ac:dyDescent="0.25">
      <c r="A157" s="43">
        <v>0.86440000000129658</v>
      </c>
      <c r="B157" s="4" t="s">
        <v>146</v>
      </c>
    </row>
    <row r="158" spans="1:2" x14ac:dyDescent="0.25">
      <c r="A158" s="43">
        <v>0.89959999999950924</v>
      </c>
      <c r="B158" s="4" t="s">
        <v>286</v>
      </c>
    </row>
    <row r="159" spans="1:2" x14ac:dyDescent="0.25">
      <c r="A159" s="43">
        <v>2.1765000000004875</v>
      </c>
      <c r="B159" s="4" t="s">
        <v>176</v>
      </c>
    </row>
    <row r="160" spans="1:2" x14ac:dyDescent="0.25">
      <c r="A160" s="43">
        <v>3.0036000000067418</v>
      </c>
      <c r="B160" s="4" t="s">
        <v>66</v>
      </c>
    </row>
    <row r="161" spans="1:2" x14ac:dyDescent="0.25">
      <c r="A161" s="43">
        <v>3.7921000000046661</v>
      </c>
      <c r="B161" s="4" t="s">
        <v>83</v>
      </c>
    </row>
    <row r="162" spans="1:2" x14ac:dyDescent="0.25">
      <c r="A162" s="43">
        <v>5.2040999999999995</v>
      </c>
      <c r="B162" s="4" t="s">
        <v>34</v>
      </c>
    </row>
    <row r="163" spans="1:2" x14ac:dyDescent="0.25">
      <c r="A163" s="43">
        <v>10.557499999991705</v>
      </c>
      <c r="B163" s="4" t="s">
        <v>175</v>
      </c>
    </row>
    <row r="164" spans="1:2" x14ac:dyDescent="0.25">
      <c r="A164" s="43">
        <v>14.791899999996531</v>
      </c>
      <c r="B164" s="4" t="s">
        <v>168</v>
      </c>
    </row>
    <row r="165" spans="1:2" x14ac:dyDescent="0.25">
      <c r="A165" s="43">
        <v>18.241000000005442</v>
      </c>
      <c r="B165" s="4" t="s">
        <v>215</v>
      </c>
    </row>
    <row r="166" spans="1:2" x14ac:dyDescent="0.25">
      <c r="A166" s="43">
        <v>26.260400000006239</v>
      </c>
      <c r="B166" s="4" t="s">
        <v>212</v>
      </c>
    </row>
    <row r="167" spans="1:2" x14ac:dyDescent="0.25">
      <c r="A167" s="43">
        <v>29.438200000005395</v>
      </c>
      <c r="B167" s="4" t="s">
        <v>158</v>
      </c>
    </row>
    <row r="168" spans="1:2" x14ac:dyDescent="0.25">
      <c r="A168" s="43">
        <v>34.937099999999191</v>
      </c>
      <c r="B168" s="4" t="s">
        <v>233</v>
      </c>
    </row>
    <row r="169" spans="1:2" x14ac:dyDescent="0.25">
      <c r="A169" s="43">
        <v>44.424200000032215</v>
      </c>
      <c r="B169" s="4" t="s">
        <v>96</v>
      </c>
    </row>
    <row r="170" spans="1:2" x14ac:dyDescent="0.25">
      <c r="A170" s="43">
        <v>44.777900000000955</v>
      </c>
      <c r="B170" s="4" t="s">
        <v>272</v>
      </c>
    </row>
    <row r="171" spans="1:2" x14ac:dyDescent="0.25">
      <c r="A171" s="43">
        <v>46.180499999999711</v>
      </c>
      <c r="B171" s="4" t="s">
        <v>44</v>
      </c>
    </row>
    <row r="172" spans="1:2" x14ac:dyDescent="0.25">
      <c r="A172" s="43">
        <v>48.177999999997837</v>
      </c>
      <c r="B172" s="4" t="s">
        <v>38</v>
      </c>
    </row>
    <row r="173" spans="1:2" x14ac:dyDescent="0.25">
      <c r="A173" s="43">
        <v>60.488499999999931</v>
      </c>
      <c r="B173" s="4" t="s">
        <v>116</v>
      </c>
    </row>
    <row r="174" spans="1:2" x14ac:dyDescent="0.25">
      <c r="A174" s="43">
        <v>62.33810000000085</v>
      </c>
      <c r="B174" s="4" t="s">
        <v>270</v>
      </c>
    </row>
    <row r="175" spans="1:2" x14ac:dyDescent="0.25">
      <c r="A175" s="43">
        <v>64.650799999999975</v>
      </c>
      <c r="B175" s="4" t="s">
        <v>241</v>
      </c>
    </row>
    <row r="176" spans="1:2" x14ac:dyDescent="0.25">
      <c r="A176" s="43">
        <v>69.408100000000786</v>
      </c>
      <c r="B176" s="4" t="s">
        <v>79</v>
      </c>
    </row>
    <row r="177" spans="1:2" x14ac:dyDescent="0.25">
      <c r="A177" s="43">
        <v>73.655600000003687</v>
      </c>
      <c r="B177" s="4" t="s">
        <v>196</v>
      </c>
    </row>
    <row r="178" spans="1:2" x14ac:dyDescent="0.25">
      <c r="A178" s="43">
        <v>73.792499999997744</v>
      </c>
      <c r="B178" s="4" t="s">
        <v>128</v>
      </c>
    </row>
    <row r="179" spans="1:2" x14ac:dyDescent="0.25">
      <c r="A179" s="43">
        <v>80.281799999999748</v>
      </c>
      <c r="B179" s="4" t="s">
        <v>285</v>
      </c>
    </row>
    <row r="180" spans="1:2" x14ac:dyDescent="0.25">
      <c r="A180" s="43">
        <v>84.592800000000807</v>
      </c>
      <c r="B180" s="4" t="s">
        <v>237</v>
      </c>
    </row>
    <row r="181" spans="1:2" x14ac:dyDescent="0.25">
      <c r="A181" s="43">
        <v>86.016200000001845</v>
      </c>
      <c r="B181" s="4" t="s">
        <v>76</v>
      </c>
    </row>
    <row r="182" spans="1:2" x14ac:dyDescent="0.25">
      <c r="A182" s="43">
        <v>93.497400000000056</v>
      </c>
      <c r="B182" s="4" t="s">
        <v>230</v>
      </c>
    </row>
    <row r="183" spans="1:2" x14ac:dyDescent="0.25">
      <c r="A183" s="43">
        <v>97.697499999996595</v>
      </c>
      <c r="B183" s="4" t="s">
        <v>227</v>
      </c>
    </row>
    <row r="184" spans="1:2" x14ac:dyDescent="0.25">
      <c r="A184" s="43">
        <v>105.44470000000439</v>
      </c>
      <c r="B184" s="4" t="s">
        <v>217</v>
      </c>
    </row>
    <row r="185" spans="1:2" x14ac:dyDescent="0.25">
      <c r="A185" s="43">
        <v>105.59789999999944</v>
      </c>
      <c r="B185" s="4" t="s">
        <v>148</v>
      </c>
    </row>
    <row r="186" spans="1:2" x14ac:dyDescent="0.25">
      <c r="A186" s="43">
        <v>106.18750000000182</v>
      </c>
      <c r="B186" s="4" t="s">
        <v>246</v>
      </c>
    </row>
    <row r="187" spans="1:2" x14ac:dyDescent="0.25">
      <c r="A187" s="43">
        <v>107.00269999999341</v>
      </c>
      <c r="B187" s="4" t="s">
        <v>235</v>
      </c>
    </row>
    <row r="188" spans="1:2" x14ac:dyDescent="0.25">
      <c r="A188" s="43">
        <v>116.3176999999969</v>
      </c>
      <c r="B188" s="4" t="s">
        <v>250</v>
      </c>
    </row>
    <row r="189" spans="1:2" x14ac:dyDescent="0.25">
      <c r="A189" s="43">
        <v>123.59620000000587</v>
      </c>
      <c r="B189" s="4" t="s">
        <v>133</v>
      </c>
    </row>
    <row r="190" spans="1:2" x14ac:dyDescent="0.25">
      <c r="A190" s="43">
        <v>133.28720000000013</v>
      </c>
      <c r="B190" s="4" t="s">
        <v>266</v>
      </c>
    </row>
    <row r="191" spans="1:2" x14ac:dyDescent="0.25">
      <c r="A191" s="43">
        <v>152.12199999999575</v>
      </c>
      <c r="B191" s="4" t="s">
        <v>248</v>
      </c>
    </row>
    <row r="192" spans="1:2" x14ac:dyDescent="0.25">
      <c r="A192" s="43">
        <v>153.49530000000289</v>
      </c>
      <c r="B192" s="4" t="s">
        <v>29</v>
      </c>
    </row>
    <row r="193" spans="1:2" x14ac:dyDescent="0.25">
      <c r="A193" s="43">
        <v>154.16430000000429</v>
      </c>
      <c r="B193" s="4" t="s">
        <v>68</v>
      </c>
    </row>
    <row r="194" spans="1:2" x14ac:dyDescent="0.25">
      <c r="A194" s="43">
        <v>158.86939999999524</v>
      </c>
      <c r="B194" s="4" t="s">
        <v>276</v>
      </c>
    </row>
    <row r="195" spans="1:2" x14ac:dyDescent="0.25">
      <c r="A195" s="43">
        <v>179.06689999999253</v>
      </c>
      <c r="B195" s="4" t="s">
        <v>99</v>
      </c>
    </row>
    <row r="196" spans="1:2" x14ac:dyDescent="0.25">
      <c r="A196" s="43">
        <v>187.74930000000012</v>
      </c>
      <c r="B196" s="4" t="s">
        <v>262</v>
      </c>
    </row>
    <row r="197" spans="1:2" x14ac:dyDescent="0.25">
      <c r="A197" s="43">
        <v>218.90550000000007</v>
      </c>
      <c r="B197" s="4" t="s">
        <v>179</v>
      </c>
    </row>
    <row r="198" spans="1:2" x14ac:dyDescent="0.25">
      <c r="A198" s="43">
        <v>224.99679999999626</v>
      </c>
      <c r="B198" s="4" t="s">
        <v>225</v>
      </c>
    </row>
    <row r="199" spans="1:2" x14ac:dyDescent="0.25">
      <c r="A199" s="43">
        <v>231.32279999999923</v>
      </c>
      <c r="B199" s="4" t="s">
        <v>88</v>
      </c>
    </row>
    <row r="200" spans="1:2" x14ac:dyDescent="0.25">
      <c r="A200" s="43">
        <v>290.71599999999887</v>
      </c>
      <c r="B200" s="4" t="s">
        <v>103</v>
      </c>
    </row>
    <row r="201" spans="1:2" x14ac:dyDescent="0.25">
      <c r="A201" s="43">
        <v>325.8345000000013</v>
      </c>
      <c r="B201" s="4" t="s">
        <v>170</v>
      </c>
    </row>
    <row r="202" spans="1:2" x14ac:dyDescent="0.25">
      <c r="A202" s="43">
        <v>363.46130000000085</v>
      </c>
      <c r="B202" s="4" t="s">
        <v>277</v>
      </c>
    </row>
    <row r="203" spans="1:2" x14ac:dyDescent="0.25">
      <c r="A203" s="43">
        <v>402.83109999999988</v>
      </c>
      <c r="B203" s="4" t="s">
        <v>144</v>
      </c>
    </row>
    <row r="204" spans="1:2" x14ac:dyDescent="0.25">
      <c r="A204" s="43">
        <v>416.46930000000339</v>
      </c>
      <c r="B204" s="4" t="s">
        <v>268</v>
      </c>
    </row>
    <row r="205" spans="1:2" x14ac:dyDescent="0.25">
      <c r="A205" s="43">
        <v>418.43250000000762</v>
      </c>
      <c r="B205" s="4" t="s">
        <v>109</v>
      </c>
    </row>
    <row r="206" spans="1:2" x14ac:dyDescent="0.25">
      <c r="A206" s="43">
        <v>456.75890000000038</v>
      </c>
      <c r="B206" s="4" t="s">
        <v>232</v>
      </c>
    </row>
    <row r="207" spans="1:2" x14ac:dyDescent="0.25">
      <c r="A207" s="43">
        <v>498.18489999999997</v>
      </c>
      <c r="B207" s="4" t="s">
        <v>159</v>
      </c>
    </row>
    <row r="208" spans="1:2" x14ac:dyDescent="0.25">
      <c r="A208" s="43">
        <v>503.33370000001196</v>
      </c>
      <c r="B208" s="4" t="s">
        <v>75</v>
      </c>
    </row>
    <row r="209" spans="1:2" x14ac:dyDescent="0.25">
      <c r="A209" s="43">
        <v>566.9</v>
      </c>
      <c r="B209" s="4" t="s">
        <v>26</v>
      </c>
    </row>
    <row r="210" spans="1:2" x14ac:dyDescent="0.25">
      <c r="A210" s="43">
        <v>616.37059999999906</v>
      </c>
      <c r="B210" s="4" t="s">
        <v>275</v>
      </c>
    </row>
    <row r="211" spans="1:2" x14ac:dyDescent="0.25">
      <c r="A211" s="43">
        <v>640.01399999999649</v>
      </c>
      <c r="B211" s="4" t="s">
        <v>57</v>
      </c>
    </row>
    <row r="212" spans="1:2" x14ac:dyDescent="0.25">
      <c r="A212" s="43">
        <v>697.23330000000453</v>
      </c>
      <c r="B212" s="4" t="s">
        <v>150</v>
      </c>
    </row>
    <row r="213" spans="1:2" x14ac:dyDescent="0.25">
      <c r="A213" s="43">
        <v>704.31300000000601</v>
      </c>
      <c r="B213" s="4" t="s">
        <v>263</v>
      </c>
    </row>
    <row r="214" spans="1:2" x14ac:dyDescent="0.25">
      <c r="A214" s="43">
        <v>711.49490875777678</v>
      </c>
      <c r="B214" s="4" t="s">
        <v>164</v>
      </c>
    </row>
    <row r="215" spans="1:2" x14ac:dyDescent="0.25">
      <c r="A215" s="43">
        <v>827.33900000000028</v>
      </c>
      <c r="B215" s="4" t="s">
        <v>255</v>
      </c>
    </row>
    <row r="216" spans="1:2" x14ac:dyDescent="0.25">
      <c r="A216" s="43">
        <v>871.76609999999823</v>
      </c>
      <c r="B216" s="4" t="s">
        <v>280</v>
      </c>
    </row>
    <row r="217" spans="1:2" x14ac:dyDescent="0.25">
      <c r="A217" s="43">
        <v>908.5546999999998</v>
      </c>
      <c r="B217" s="4" t="s">
        <v>163</v>
      </c>
    </row>
    <row r="218" spans="1:2" x14ac:dyDescent="0.25">
      <c r="A218" s="43">
        <v>969.87939999999708</v>
      </c>
      <c r="B218" s="4" t="s">
        <v>117</v>
      </c>
    </row>
    <row r="219" spans="1:2" x14ac:dyDescent="0.25">
      <c r="A219" s="105">
        <v>1024.0819000000142</v>
      </c>
      <c r="B219" s="143" t="s">
        <v>84</v>
      </c>
    </row>
    <row r="220" spans="1:2" x14ac:dyDescent="0.25">
      <c r="A220" s="105">
        <v>1067.9003999999973</v>
      </c>
      <c r="B220" s="143" t="s">
        <v>194</v>
      </c>
    </row>
    <row r="221" spans="1:2" x14ac:dyDescent="0.25">
      <c r="A221" s="105">
        <v>1096.2791999999981</v>
      </c>
      <c r="B221" s="143" t="s">
        <v>77</v>
      </c>
    </row>
    <row r="222" spans="1:2" x14ac:dyDescent="0.25">
      <c r="A222" s="105">
        <v>1145.1725999999981</v>
      </c>
      <c r="B222" s="143" t="s">
        <v>98</v>
      </c>
    </row>
    <row r="223" spans="1:2" x14ac:dyDescent="0.25">
      <c r="A223" s="105">
        <v>1158.9891999999963</v>
      </c>
      <c r="B223" s="143" t="s">
        <v>138</v>
      </c>
    </row>
    <row r="224" spans="1:2" x14ac:dyDescent="0.25">
      <c r="A224" s="105">
        <v>1223.4766000000052</v>
      </c>
      <c r="B224" s="143" t="s">
        <v>122</v>
      </c>
    </row>
    <row r="225" spans="1:2" x14ac:dyDescent="0.25">
      <c r="A225" s="105">
        <v>1227.9758999999995</v>
      </c>
      <c r="B225" s="143" t="s">
        <v>239</v>
      </c>
    </row>
    <row r="226" spans="1:2" x14ac:dyDescent="0.25">
      <c r="A226" s="105">
        <v>1265.6094999999841</v>
      </c>
      <c r="B226" s="143" t="s">
        <v>167</v>
      </c>
    </row>
    <row r="227" spans="1:2" x14ac:dyDescent="0.25">
      <c r="A227" s="105">
        <v>1484.5304999999994</v>
      </c>
      <c r="B227" s="143" t="s">
        <v>35</v>
      </c>
    </row>
    <row r="228" spans="1:2" x14ac:dyDescent="0.25">
      <c r="A228" s="105">
        <v>1540.7799999999997</v>
      </c>
      <c r="B228" s="143" t="s">
        <v>223</v>
      </c>
    </row>
    <row r="229" spans="1:2" x14ac:dyDescent="0.25">
      <c r="A229" s="105">
        <v>1719.9719999999998</v>
      </c>
      <c r="B229" s="143" t="s">
        <v>45</v>
      </c>
    </row>
    <row r="230" spans="1:2" x14ac:dyDescent="0.25">
      <c r="A230" s="105">
        <v>1794.353700000001</v>
      </c>
      <c r="B230" s="143" t="s">
        <v>253</v>
      </c>
    </row>
    <row r="231" spans="1:2" x14ac:dyDescent="0.25">
      <c r="A231" s="105">
        <v>1825.6443000000017</v>
      </c>
      <c r="B231" s="143" t="s">
        <v>104</v>
      </c>
    </row>
    <row r="232" spans="1:2" x14ac:dyDescent="0.25">
      <c r="A232" s="105">
        <v>1873.755499999997</v>
      </c>
      <c r="B232" s="143" t="s">
        <v>226</v>
      </c>
    </row>
    <row r="233" spans="1:2" x14ac:dyDescent="0.25">
      <c r="A233" s="105">
        <v>1893.3432999999914</v>
      </c>
      <c r="B233" s="143" t="s">
        <v>131</v>
      </c>
    </row>
    <row r="234" spans="1:2" x14ac:dyDescent="0.25">
      <c r="A234" s="105">
        <v>1920.4863999999907</v>
      </c>
      <c r="B234" s="143" t="s">
        <v>251</v>
      </c>
    </row>
    <row r="235" spans="1:2" x14ac:dyDescent="0.25">
      <c r="A235" s="105">
        <v>2004.5997000000089</v>
      </c>
      <c r="B235" s="143" t="s">
        <v>190</v>
      </c>
    </row>
    <row r="236" spans="1:2" x14ac:dyDescent="0.25">
      <c r="A236" s="105">
        <v>2025.1588999999972</v>
      </c>
      <c r="B236" s="143" t="s">
        <v>265</v>
      </c>
    </row>
    <row r="237" spans="1:2" x14ac:dyDescent="0.25">
      <c r="A237" s="105">
        <v>2304.6133000000018</v>
      </c>
      <c r="B237" s="143" t="s">
        <v>30</v>
      </c>
    </row>
    <row r="238" spans="1:2" x14ac:dyDescent="0.25">
      <c r="A238" s="105">
        <v>2485.8393999999989</v>
      </c>
      <c r="B238" s="143" t="s">
        <v>87</v>
      </c>
    </row>
    <row r="239" spans="1:2" x14ac:dyDescent="0.25">
      <c r="A239" s="105">
        <v>2531.1955999999973</v>
      </c>
      <c r="B239" s="143" t="s">
        <v>249</v>
      </c>
    </row>
    <row r="240" spans="1:2" x14ac:dyDescent="0.25">
      <c r="A240" s="105">
        <v>2562.8873000000031</v>
      </c>
      <c r="B240" s="143" t="s">
        <v>211</v>
      </c>
    </row>
    <row r="241" spans="1:2" x14ac:dyDescent="0.25">
      <c r="A241" s="105">
        <v>2580.7263000000103</v>
      </c>
      <c r="B241" s="143" t="s">
        <v>252</v>
      </c>
    </row>
    <row r="242" spans="1:2" x14ac:dyDescent="0.25">
      <c r="A242" s="105">
        <v>2590.1970999999985</v>
      </c>
      <c r="B242" s="143" t="s">
        <v>22</v>
      </c>
    </row>
    <row r="243" spans="1:2" x14ac:dyDescent="0.25">
      <c r="A243" s="105">
        <v>2920.4557599999816</v>
      </c>
      <c r="B243" s="143" t="s">
        <v>107</v>
      </c>
    </row>
    <row r="244" spans="1:2" x14ac:dyDescent="0.25">
      <c r="A244" s="105">
        <v>3302.4163000000017</v>
      </c>
      <c r="B244" s="143" t="s">
        <v>31</v>
      </c>
    </row>
    <row r="245" spans="1:2" x14ac:dyDescent="0.25">
      <c r="A245" s="105">
        <v>3598.7204999999949</v>
      </c>
      <c r="B245" s="143" t="s">
        <v>136</v>
      </c>
    </row>
    <row r="246" spans="1:2" x14ac:dyDescent="0.25">
      <c r="A246" s="105">
        <v>3611.4899999999989</v>
      </c>
      <c r="B246" s="143" t="s">
        <v>242</v>
      </c>
    </row>
    <row r="247" spans="1:2" x14ac:dyDescent="0.25">
      <c r="A247" s="105">
        <v>4015.6006999999977</v>
      </c>
      <c r="B247" s="143" t="s">
        <v>234</v>
      </c>
    </row>
    <row r="248" spans="1:2" x14ac:dyDescent="0.25">
      <c r="A248" s="105">
        <v>4046.6563000000006</v>
      </c>
      <c r="B248" s="143" t="s">
        <v>213</v>
      </c>
    </row>
    <row r="249" spans="1:2" x14ac:dyDescent="0.25">
      <c r="A249" s="105">
        <v>4279.3986000000004</v>
      </c>
      <c r="B249" s="143" t="s">
        <v>40</v>
      </c>
    </row>
    <row r="250" spans="1:2" x14ac:dyDescent="0.25">
      <c r="A250" s="105">
        <v>4856.2074000000302</v>
      </c>
      <c r="B250" s="143" t="s">
        <v>290</v>
      </c>
    </row>
    <row r="251" spans="1:2" x14ac:dyDescent="0.25">
      <c r="A251" s="105">
        <v>4925.0938999999989</v>
      </c>
      <c r="B251" s="143" t="s">
        <v>245</v>
      </c>
    </row>
    <row r="252" spans="1:2" x14ac:dyDescent="0.25">
      <c r="A252" s="105">
        <v>5026.3614999999963</v>
      </c>
      <c r="B252" s="143" t="s">
        <v>200</v>
      </c>
    </row>
    <row r="253" spans="1:2" x14ac:dyDescent="0.25">
      <c r="A253" s="105">
        <v>5287.8025000000025</v>
      </c>
      <c r="B253" s="143" t="s">
        <v>160</v>
      </c>
    </row>
    <row r="254" spans="1:2" x14ac:dyDescent="0.25">
      <c r="A254" s="105">
        <v>5380.6573000000026</v>
      </c>
      <c r="B254" s="143" t="s">
        <v>258</v>
      </c>
    </row>
    <row r="255" spans="1:2" x14ac:dyDescent="0.25">
      <c r="A255" s="105">
        <v>5636.6562000000049</v>
      </c>
      <c r="B255" s="143" t="s">
        <v>185</v>
      </c>
    </row>
    <row r="256" spans="1:2" x14ac:dyDescent="0.25">
      <c r="A256" s="105">
        <v>5884.0517</v>
      </c>
      <c r="B256" s="143" t="s">
        <v>210</v>
      </c>
    </row>
    <row r="257" spans="1:2" x14ac:dyDescent="0.25">
      <c r="A257" s="105">
        <v>5958.5620999999983</v>
      </c>
      <c r="B257" s="143" t="s">
        <v>102</v>
      </c>
    </row>
    <row r="258" spans="1:2" x14ac:dyDescent="0.25">
      <c r="A258" s="105">
        <v>6844.78</v>
      </c>
      <c r="B258" s="143" t="s">
        <v>238</v>
      </c>
    </row>
    <row r="259" spans="1:2" x14ac:dyDescent="0.25">
      <c r="A259" s="105">
        <v>7119.9991</v>
      </c>
      <c r="B259" s="143" t="s">
        <v>199</v>
      </c>
    </row>
    <row r="260" spans="1:2" x14ac:dyDescent="0.25">
      <c r="A260" s="105">
        <v>7373.219000000001</v>
      </c>
      <c r="B260" s="143" t="s">
        <v>172</v>
      </c>
    </row>
    <row r="261" spans="1:2" x14ac:dyDescent="0.25">
      <c r="A261" s="105">
        <v>7516.3799999999956</v>
      </c>
      <c r="B261" s="143" t="s">
        <v>49</v>
      </c>
    </row>
    <row r="262" spans="1:2" x14ac:dyDescent="0.25">
      <c r="A262" s="105">
        <v>9866.8133000000198</v>
      </c>
      <c r="B262" s="143" t="s">
        <v>55</v>
      </c>
    </row>
    <row r="263" spans="1:2" x14ac:dyDescent="0.25">
      <c r="A263" s="105">
        <v>15610.902199999993</v>
      </c>
      <c r="B263" s="143" t="s">
        <v>94</v>
      </c>
    </row>
    <row r="264" spans="1:2" x14ac:dyDescent="0.25">
      <c r="A264" s="105">
        <v>16183.643800000013</v>
      </c>
      <c r="B264" s="143" t="s">
        <v>123</v>
      </c>
    </row>
    <row r="265" spans="1:2" x14ac:dyDescent="0.25">
      <c r="A265" s="105">
        <v>60197.914199999992</v>
      </c>
      <c r="B265" s="143" t="s">
        <v>151</v>
      </c>
    </row>
    <row r="266" spans="1:2" x14ac:dyDescent="0.25">
      <c r="A266" s="105">
        <v>72390.46160000001</v>
      </c>
      <c r="B266" s="143" t="s">
        <v>121</v>
      </c>
    </row>
    <row r="267" spans="1:2" x14ac:dyDescent="0.25">
      <c r="A267" s="105">
        <v>171676.24511000002</v>
      </c>
      <c r="B267" s="143" t="s">
        <v>186</v>
      </c>
    </row>
    <row r="268" spans="1:2" x14ac:dyDescent="0.25">
      <c r="A268" s="105">
        <v>403942.67269999994</v>
      </c>
      <c r="B268" s="143" t="s">
        <v>165</v>
      </c>
    </row>
  </sheetData>
  <autoFilter ref="A1:B1">
    <sortState ref="A2:B268">
      <sortCondition ref="A1"/>
    </sortState>
  </autoFilter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13</vt:lpstr>
      <vt:lpstr>Лист5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Старшова Нина Васильевна</cp:lastModifiedBy>
  <cp:lastPrinted>2022-09-01T11:19:28Z</cp:lastPrinted>
  <dcterms:created xsi:type="dcterms:W3CDTF">2022-08-01T14:49:12Z</dcterms:created>
  <dcterms:modified xsi:type="dcterms:W3CDTF">2022-09-01T11:32:13Z</dcterms:modified>
</cp:coreProperties>
</file>