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35" windowWidth="20100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S276" i="1"/>
  <c r="J276"/>
  <c r="I276"/>
  <c r="H276"/>
  <c r="S275"/>
  <c r="I275"/>
  <c r="H275"/>
  <c r="J275" s="1"/>
  <c r="S274"/>
  <c r="I274"/>
  <c r="H274"/>
  <c r="S273"/>
  <c r="S272"/>
  <c r="I272"/>
  <c r="H272"/>
  <c r="J272" s="1"/>
  <c r="S271"/>
  <c r="I271"/>
  <c r="H271"/>
  <c r="S270"/>
  <c r="I270"/>
  <c r="H270"/>
  <c r="J270" s="1"/>
  <c r="S269"/>
  <c r="I269"/>
  <c r="H269"/>
  <c r="J269" s="1"/>
  <c r="S268"/>
  <c r="S267"/>
  <c r="S266"/>
  <c r="S265"/>
  <c r="S264"/>
  <c r="S263"/>
  <c r="I263"/>
  <c r="H263"/>
  <c r="S262"/>
  <c r="I262"/>
  <c r="H262"/>
  <c r="S261"/>
  <c r="I261"/>
  <c r="H261"/>
  <c r="S260"/>
  <c r="I260"/>
  <c r="H260"/>
  <c r="S259"/>
  <c r="I259"/>
  <c r="H259"/>
  <c r="S258"/>
  <c r="I258"/>
  <c r="H258"/>
  <c r="S257"/>
  <c r="S256"/>
  <c r="S255"/>
  <c r="I255"/>
  <c r="H255"/>
  <c r="J255" s="1"/>
  <c r="S254"/>
  <c r="I254"/>
  <c r="H254"/>
  <c r="J254" s="1"/>
  <c r="S253"/>
  <c r="I253"/>
  <c r="H253"/>
  <c r="J253" s="1"/>
  <c r="S252"/>
  <c r="S251"/>
  <c r="I251"/>
  <c r="H251"/>
  <c r="J251" s="1"/>
  <c r="S250"/>
  <c r="I250"/>
  <c r="H250"/>
  <c r="S249"/>
  <c r="I249"/>
  <c r="H249"/>
  <c r="J249" s="1"/>
  <c r="S248"/>
  <c r="L248"/>
  <c r="S247"/>
  <c r="S246"/>
  <c r="S245"/>
  <c r="S244"/>
  <c r="S243"/>
  <c r="S242"/>
  <c r="I242"/>
  <c r="H242"/>
  <c r="J242" s="1"/>
  <c r="S241"/>
  <c r="S240"/>
  <c r="I240"/>
  <c r="H240"/>
  <c r="J240" s="1"/>
  <c r="S239"/>
  <c r="I239"/>
  <c r="H239"/>
  <c r="J239" s="1"/>
  <c r="S238"/>
  <c r="I238"/>
  <c r="H238"/>
  <c r="J238" s="1"/>
  <c r="S237"/>
  <c r="I237"/>
  <c r="H237"/>
  <c r="S236"/>
  <c r="I236"/>
  <c r="H236"/>
  <c r="S235"/>
  <c r="I235"/>
  <c r="H235"/>
  <c r="S234"/>
  <c r="S233"/>
  <c r="I233"/>
  <c r="H233"/>
  <c r="J233" s="1"/>
  <c r="S232"/>
  <c r="S231"/>
  <c r="I231"/>
  <c r="H231"/>
  <c r="J231" s="1"/>
  <c r="S230"/>
  <c r="I230"/>
  <c r="H230"/>
  <c r="J230" s="1"/>
  <c r="S229"/>
  <c r="I229"/>
  <c r="H229"/>
  <c r="S228"/>
  <c r="I228"/>
  <c r="H228"/>
  <c r="J228" s="1"/>
  <c r="S227"/>
  <c r="I227"/>
  <c r="H227"/>
  <c r="J227" s="1"/>
  <c r="S226"/>
  <c r="I226"/>
  <c r="H226"/>
  <c r="J226" s="1"/>
  <c r="S225"/>
  <c r="S224"/>
  <c r="I224"/>
  <c r="H224"/>
  <c r="S223"/>
  <c r="S222"/>
  <c r="I222"/>
  <c r="H222"/>
  <c r="S221"/>
  <c r="S220"/>
  <c r="S219"/>
  <c r="S218"/>
  <c r="S217"/>
  <c r="S216"/>
  <c r="I216"/>
  <c r="H216"/>
  <c r="J216" s="1"/>
  <c r="S215"/>
  <c r="I215"/>
  <c r="H215"/>
  <c r="J215" s="1"/>
  <c r="S214"/>
  <c r="I214"/>
  <c r="H214"/>
  <c r="J214" s="1"/>
  <c r="S213"/>
  <c r="I213"/>
  <c r="H213"/>
  <c r="J213" s="1"/>
  <c r="S212"/>
  <c r="I212"/>
  <c r="H212"/>
  <c r="J212" s="1"/>
  <c r="S211"/>
  <c r="I211"/>
  <c r="H211"/>
  <c r="J211" s="1"/>
  <c r="S210"/>
  <c r="I210"/>
  <c r="H210"/>
  <c r="S209"/>
  <c r="I209"/>
  <c r="H209"/>
  <c r="J209" s="1"/>
  <c r="S208"/>
  <c r="S207"/>
  <c r="S206"/>
  <c r="S205"/>
  <c r="S204"/>
  <c r="S203"/>
  <c r="S202"/>
  <c r="S201"/>
  <c r="I201"/>
  <c r="H201"/>
  <c r="S200"/>
  <c r="I200"/>
  <c r="H200"/>
  <c r="S199"/>
  <c r="I199"/>
  <c r="H199"/>
  <c r="S198"/>
  <c r="S197"/>
  <c r="I197"/>
  <c r="H197"/>
  <c r="S196"/>
  <c r="S195"/>
  <c r="I195"/>
  <c r="H195"/>
  <c r="S194"/>
  <c r="S193"/>
  <c r="I193"/>
  <c r="H193"/>
  <c r="S192"/>
  <c r="I192"/>
  <c r="H192"/>
  <c r="S191"/>
  <c r="S190"/>
  <c r="S189"/>
  <c r="I189"/>
  <c r="H189"/>
  <c r="J189" s="1"/>
  <c r="S188"/>
  <c r="I188"/>
  <c r="H188"/>
  <c r="J188" s="1"/>
  <c r="S187"/>
  <c r="I187"/>
  <c r="H187"/>
  <c r="J187" s="1"/>
  <c r="S186"/>
  <c r="J186"/>
  <c r="S185"/>
  <c r="I185"/>
  <c r="H185"/>
  <c r="S184"/>
  <c r="S183"/>
  <c r="S182"/>
  <c r="I182"/>
  <c r="H182"/>
  <c r="J182" s="1"/>
  <c r="S181"/>
  <c r="S180"/>
  <c r="I180"/>
  <c r="H180"/>
  <c r="J180" s="1"/>
  <c r="S179"/>
  <c r="S178"/>
  <c r="S177"/>
  <c r="I177"/>
  <c r="H177"/>
  <c r="J177" s="1"/>
  <c r="S176"/>
  <c r="I176"/>
  <c r="H176"/>
  <c r="J176" s="1"/>
  <c r="S175"/>
  <c r="I175"/>
  <c r="H175"/>
  <c r="J175" s="1"/>
  <c r="S174"/>
  <c r="I174"/>
  <c r="H174"/>
  <c r="J174" s="1"/>
  <c r="S173"/>
  <c r="I173"/>
  <c r="H173"/>
  <c r="J173" s="1"/>
  <c r="S172"/>
  <c r="I172"/>
  <c r="H172"/>
  <c r="J172" s="1"/>
  <c r="S171"/>
  <c r="S170"/>
  <c r="I170"/>
  <c r="H170"/>
  <c r="S169"/>
  <c r="I169"/>
  <c r="H169"/>
  <c r="S168"/>
  <c r="I168"/>
  <c r="H168"/>
  <c r="S167"/>
  <c r="I167"/>
  <c r="H167"/>
  <c r="S166"/>
  <c r="S165"/>
  <c r="I165"/>
  <c r="H165"/>
  <c r="S164"/>
  <c r="S163"/>
  <c r="I163"/>
  <c r="H163"/>
  <c r="J163" s="1"/>
  <c r="S162"/>
  <c r="I162"/>
  <c r="H162"/>
  <c r="J162" s="1"/>
  <c r="S161"/>
  <c r="S160"/>
  <c r="I160"/>
  <c r="H160"/>
  <c r="J160" s="1"/>
  <c r="S159"/>
  <c r="I159"/>
  <c r="H159"/>
  <c r="J159" s="1"/>
  <c r="S158"/>
  <c r="I158"/>
  <c r="H158"/>
  <c r="J158" s="1"/>
  <c r="S157"/>
  <c r="I157"/>
  <c r="H157"/>
  <c r="J157" s="1"/>
  <c r="S156"/>
  <c r="I156"/>
  <c r="H156"/>
  <c r="J156" s="1"/>
  <c r="S155"/>
  <c r="I155"/>
  <c r="H155"/>
  <c r="J155" s="1"/>
  <c r="S154"/>
  <c r="I154"/>
  <c r="H154"/>
  <c r="J154" s="1"/>
  <c r="S153"/>
  <c r="S152"/>
  <c r="I152"/>
  <c r="H152"/>
  <c r="J152" s="1"/>
  <c r="S151"/>
  <c r="S150"/>
  <c r="I150"/>
  <c r="H150"/>
  <c r="J150" s="1"/>
  <c r="S149"/>
  <c r="I149"/>
  <c r="H149"/>
  <c r="J149" s="1"/>
  <c r="S148"/>
  <c r="I148"/>
  <c r="H148"/>
  <c r="J148" s="1"/>
  <c r="S147"/>
  <c r="I147"/>
  <c r="H147"/>
  <c r="J147" s="1"/>
  <c r="S146"/>
  <c r="L146"/>
  <c r="S145"/>
  <c r="I145"/>
  <c r="H145"/>
  <c r="J145" s="1"/>
  <c r="S144"/>
  <c r="S143"/>
  <c r="I143"/>
  <c r="H143"/>
  <c r="J143" s="1"/>
  <c r="S142"/>
  <c r="S141"/>
  <c r="J141"/>
  <c r="S140"/>
  <c r="I140"/>
  <c r="H140"/>
  <c r="S139"/>
  <c r="J139"/>
  <c r="S138"/>
  <c r="I138"/>
  <c r="H138"/>
  <c r="J138" s="1"/>
  <c r="S137"/>
  <c r="I137"/>
  <c r="H137"/>
  <c r="J137" s="1"/>
  <c r="S136"/>
  <c r="I136"/>
  <c r="H136"/>
  <c r="J136" s="1"/>
  <c r="S135"/>
  <c r="I135"/>
  <c r="H135"/>
  <c r="J135" s="1"/>
  <c r="S134"/>
  <c r="I134"/>
  <c r="H134"/>
  <c r="S133"/>
  <c r="S132"/>
  <c r="S131"/>
  <c r="S130"/>
  <c r="I130"/>
  <c r="H130"/>
  <c r="S129"/>
  <c r="I129"/>
  <c r="H129"/>
  <c r="S128"/>
  <c r="I128"/>
  <c r="H128"/>
  <c r="S127"/>
  <c r="S126"/>
  <c r="I126"/>
  <c r="H126"/>
  <c r="J126" s="1"/>
  <c r="S125"/>
  <c r="I125"/>
  <c r="H125"/>
  <c r="J125" s="1"/>
  <c r="S124"/>
  <c r="I124"/>
  <c r="H124"/>
  <c r="J124" s="1"/>
  <c r="S123"/>
  <c r="I123"/>
  <c r="H123"/>
  <c r="S122"/>
  <c r="I122"/>
  <c r="H122"/>
  <c r="S121"/>
  <c r="S120"/>
  <c r="I120"/>
  <c r="N120" s="1"/>
  <c r="H120"/>
  <c r="J120" s="1"/>
  <c r="S119"/>
  <c r="I119"/>
  <c r="N119" s="1"/>
  <c r="H119"/>
  <c r="J119" s="1"/>
  <c r="S118"/>
  <c r="I118"/>
  <c r="N118" s="1"/>
  <c r="H118"/>
  <c r="S117"/>
  <c r="I117"/>
  <c r="N117" s="1"/>
  <c r="H117"/>
  <c r="J117" s="1"/>
  <c r="S116"/>
  <c r="I116"/>
  <c r="N116" s="1"/>
  <c r="H116"/>
  <c r="S115"/>
  <c r="I115"/>
  <c r="N115" s="1"/>
  <c r="H115"/>
  <c r="J115" s="1"/>
  <c r="S114"/>
  <c r="I114"/>
  <c r="N114" s="1"/>
  <c r="H114"/>
  <c r="J114" s="1"/>
  <c r="S113"/>
  <c r="I113"/>
  <c r="N113" s="1"/>
  <c r="H113"/>
  <c r="J113" s="1"/>
  <c r="S112"/>
  <c r="I112"/>
  <c r="N112" s="1"/>
  <c r="H112"/>
  <c r="J112" s="1"/>
  <c r="S111"/>
  <c r="I111"/>
  <c r="N111" s="1"/>
  <c r="H111"/>
  <c r="J111" s="1"/>
  <c r="S110"/>
  <c r="I110"/>
  <c r="N110" s="1"/>
  <c r="H110"/>
  <c r="J110" s="1"/>
  <c r="S109"/>
  <c r="I109"/>
  <c r="N109" s="1"/>
  <c r="H109"/>
  <c r="J109" s="1"/>
  <c r="S108"/>
  <c r="I108"/>
  <c r="N108" s="1"/>
  <c r="H108"/>
  <c r="J108" s="1"/>
  <c r="S107"/>
  <c r="I107"/>
  <c r="N107" s="1"/>
  <c r="H107"/>
  <c r="S106"/>
  <c r="I106"/>
  <c r="N106" s="1"/>
  <c r="H106"/>
  <c r="J106" s="1"/>
  <c r="S105"/>
  <c r="S104"/>
  <c r="I104"/>
  <c r="H104"/>
  <c r="M104" s="1"/>
  <c r="S103"/>
  <c r="I103"/>
  <c r="N103" s="1"/>
  <c r="H103"/>
  <c r="M103" s="1"/>
  <c r="S102"/>
  <c r="I102"/>
  <c r="N102" s="1"/>
  <c r="H102"/>
  <c r="M102" s="1"/>
  <c r="O102" s="1"/>
  <c r="S101"/>
  <c r="I101"/>
  <c r="N101" s="1"/>
  <c r="H101"/>
  <c r="M101" s="1"/>
  <c r="S100"/>
  <c r="I100"/>
  <c r="N100" s="1"/>
  <c r="H100"/>
  <c r="M100" s="1"/>
  <c r="O100" s="1"/>
  <c r="S99"/>
  <c r="I99"/>
  <c r="N99" s="1"/>
  <c r="H99"/>
  <c r="S98"/>
  <c r="I98"/>
  <c r="H98"/>
  <c r="J98" s="1"/>
  <c r="S97"/>
  <c r="I97"/>
  <c r="N97" s="1"/>
  <c r="H97"/>
  <c r="S96"/>
  <c r="I96"/>
  <c r="N96" s="1"/>
  <c r="H96"/>
  <c r="J96" s="1"/>
  <c r="S95"/>
  <c r="I95"/>
  <c r="N95" s="1"/>
  <c r="H95"/>
  <c r="J95" s="1"/>
  <c r="S94"/>
  <c r="I94"/>
  <c r="N94" s="1"/>
  <c r="H94"/>
  <c r="J94" s="1"/>
  <c r="S93"/>
  <c r="I93"/>
  <c r="N93" s="1"/>
  <c r="H93"/>
  <c r="J93" s="1"/>
  <c r="S92"/>
  <c r="S91"/>
  <c r="I91"/>
  <c r="N91" s="1"/>
  <c r="H91"/>
  <c r="M91" s="1"/>
  <c r="S90"/>
  <c r="S89"/>
  <c r="I89"/>
  <c r="N89" s="1"/>
  <c r="H89"/>
  <c r="M89" s="1"/>
  <c r="O89" s="1"/>
  <c r="S88"/>
  <c r="I88"/>
  <c r="N88" s="1"/>
  <c r="H88"/>
  <c r="M88" s="1"/>
  <c r="S87"/>
  <c r="I87"/>
  <c r="N87" s="1"/>
  <c r="H87"/>
  <c r="M87" s="1"/>
  <c r="O87" s="1"/>
  <c r="S86"/>
  <c r="I86"/>
  <c r="N86" s="1"/>
  <c r="H86"/>
  <c r="M86" s="1"/>
  <c r="S85"/>
  <c r="S84"/>
  <c r="S83"/>
  <c r="I83"/>
  <c r="N83" s="1"/>
  <c r="H83"/>
  <c r="J83" s="1"/>
  <c r="S82"/>
  <c r="I82"/>
  <c r="N82" s="1"/>
  <c r="H82"/>
  <c r="J82" s="1"/>
  <c r="S81"/>
  <c r="I81"/>
  <c r="N81" s="1"/>
  <c r="H81"/>
  <c r="J81" s="1"/>
  <c r="S80"/>
  <c r="I80"/>
  <c r="H80"/>
  <c r="J80" s="1"/>
  <c r="S79"/>
  <c r="S78"/>
  <c r="S77"/>
  <c r="S76"/>
  <c r="I76"/>
  <c r="N76" s="1"/>
  <c r="H76"/>
  <c r="M76" s="1"/>
  <c r="S75"/>
  <c r="I75"/>
  <c r="N75" s="1"/>
  <c r="H75"/>
  <c r="M75" s="1"/>
  <c r="S74"/>
  <c r="I74"/>
  <c r="N74" s="1"/>
  <c r="H74"/>
  <c r="M74" s="1"/>
  <c r="O74" s="1"/>
  <c r="S73"/>
  <c r="I73"/>
  <c r="N73" s="1"/>
  <c r="H73"/>
  <c r="M73" s="1"/>
  <c r="S72"/>
  <c r="I72"/>
  <c r="N72" s="1"/>
  <c r="H72"/>
  <c r="M72" s="1"/>
  <c r="O72" s="1"/>
  <c r="S71"/>
  <c r="S70"/>
  <c r="I70"/>
  <c r="N70" s="1"/>
  <c r="H70"/>
  <c r="J70" s="1"/>
  <c r="S69"/>
  <c r="I69"/>
  <c r="N69" s="1"/>
  <c r="H69"/>
  <c r="J69" s="1"/>
  <c r="S68"/>
  <c r="I68"/>
  <c r="N68" s="1"/>
  <c r="H68"/>
  <c r="J68" s="1"/>
  <c r="S67"/>
  <c r="I67"/>
  <c r="N67" s="1"/>
  <c r="H67"/>
  <c r="J67" s="1"/>
  <c r="S66"/>
  <c r="S65"/>
  <c r="I65"/>
  <c r="N65" s="1"/>
  <c r="H65"/>
  <c r="J65" s="1"/>
  <c r="S64"/>
  <c r="S63"/>
  <c r="I63"/>
  <c r="N63" s="1"/>
  <c r="H63"/>
  <c r="J63" s="1"/>
  <c r="S62"/>
  <c r="I62"/>
  <c r="N62" s="1"/>
  <c r="H62"/>
  <c r="J62" s="1"/>
  <c r="S61"/>
  <c r="S60"/>
  <c r="I60"/>
  <c r="N60" s="1"/>
  <c r="H60"/>
  <c r="M60" s="1"/>
  <c r="O60" s="1"/>
  <c r="S59"/>
  <c r="J59"/>
  <c r="S58"/>
  <c r="I58"/>
  <c r="N58" s="1"/>
  <c r="H58"/>
  <c r="J58" s="1"/>
  <c r="S57"/>
  <c r="I57"/>
  <c r="N57" s="1"/>
  <c r="H57"/>
  <c r="J57" s="1"/>
  <c r="S56"/>
  <c r="I56"/>
  <c r="N56" s="1"/>
  <c r="H56"/>
  <c r="J56" s="1"/>
  <c r="S55"/>
  <c r="I55"/>
  <c r="N55" s="1"/>
  <c r="H55"/>
  <c r="J55" s="1"/>
  <c r="S54"/>
  <c r="S53"/>
  <c r="I53"/>
  <c r="N53" s="1"/>
  <c r="H53"/>
  <c r="M53" s="1"/>
  <c r="S52"/>
  <c r="I52"/>
  <c r="N52" s="1"/>
  <c r="H52"/>
  <c r="M52" s="1"/>
  <c r="S51"/>
  <c r="S50"/>
  <c r="S49"/>
  <c r="S48"/>
  <c r="I48"/>
  <c r="N48" s="1"/>
  <c r="H48"/>
  <c r="M48" s="1"/>
  <c r="O48" s="1"/>
  <c r="S47"/>
  <c r="I47"/>
  <c r="N47" s="1"/>
  <c r="H47"/>
  <c r="M47" s="1"/>
  <c r="O47" s="1"/>
  <c r="S46"/>
  <c r="I46"/>
  <c r="N46" s="1"/>
  <c r="H46"/>
  <c r="M46" s="1"/>
  <c r="O46" s="1"/>
  <c r="S45"/>
  <c r="S44"/>
  <c r="I44"/>
  <c r="N44" s="1"/>
  <c r="H44"/>
  <c r="M44" s="1"/>
  <c r="O44" s="1"/>
  <c r="S43"/>
  <c r="I43"/>
  <c r="N43" s="1"/>
  <c r="H43"/>
  <c r="J43" s="1"/>
  <c r="S42"/>
  <c r="I42"/>
  <c r="N42" s="1"/>
  <c r="H42"/>
  <c r="J42" s="1"/>
  <c r="S41"/>
  <c r="I41"/>
  <c r="N41" s="1"/>
  <c r="H41"/>
  <c r="J41" s="1"/>
  <c r="S40"/>
  <c r="S39"/>
  <c r="I39"/>
  <c r="N39" s="1"/>
  <c r="H39"/>
  <c r="J39" s="1"/>
  <c r="S38"/>
  <c r="I38"/>
  <c r="N38" s="1"/>
  <c r="H38"/>
  <c r="J38" s="1"/>
  <c r="S37"/>
  <c r="I37"/>
  <c r="N37" s="1"/>
  <c r="H37"/>
  <c r="J37" s="1"/>
  <c r="S36"/>
  <c r="I36"/>
  <c r="N36" s="1"/>
  <c r="H36"/>
  <c r="J36" s="1"/>
  <c r="S35"/>
  <c r="I35"/>
  <c r="N35" s="1"/>
  <c r="H35"/>
  <c r="J35" s="1"/>
  <c r="S34"/>
  <c r="I34"/>
  <c r="N34" s="1"/>
  <c r="H34"/>
  <c r="M34" s="1"/>
  <c r="S33"/>
  <c r="I33"/>
  <c r="N33" s="1"/>
  <c r="H33"/>
  <c r="J33" s="1"/>
  <c r="S32"/>
  <c r="S31"/>
  <c r="I31"/>
  <c r="N31" s="1"/>
  <c r="H31"/>
  <c r="J31" s="1"/>
  <c r="S30"/>
  <c r="I30"/>
  <c r="N30" s="1"/>
  <c r="H30"/>
  <c r="J30" s="1"/>
  <c r="S29"/>
  <c r="I29"/>
  <c r="N29" s="1"/>
  <c r="H29"/>
  <c r="J29" s="1"/>
  <c r="S28"/>
  <c r="S27"/>
  <c r="I27"/>
  <c r="N27" s="1"/>
  <c r="H27"/>
  <c r="J27" s="1"/>
  <c r="S26"/>
  <c r="I26"/>
  <c r="N26" s="1"/>
  <c r="H26"/>
  <c r="J26" s="1"/>
  <c r="S25"/>
  <c r="I25"/>
  <c r="N25" s="1"/>
  <c r="H25"/>
  <c r="J25" s="1"/>
  <c r="S24"/>
  <c r="I24"/>
  <c r="N24" s="1"/>
  <c r="H24"/>
  <c r="J24" s="1"/>
  <c r="S23"/>
  <c r="I23"/>
  <c r="N23" s="1"/>
  <c r="H23"/>
  <c r="J23" s="1"/>
  <c r="S22"/>
  <c r="S21"/>
  <c r="I21"/>
  <c r="N21" s="1"/>
  <c r="H21"/>
  <c r="J21" s="1"/>
  <c r="S20"/>
  <c r="I20"/>
  <c r="N20" s="1"/>
  <c r="H20"/>
  <c r="J20" s="1"/>
  <c r="S19"/>
  <c r="S18"/>
  <c r="S17"/>
  <c r="S16"/>
  <c r="I16"/>
  <c r="N16" s="1"/>
  <c r="H16"/>
  <c r="J16" s="1"/>
  <c r="S15"/>
  <c r="I15"/>
  <c r="N15" s="1"/>
  <c r="H15"/>
  <c r="J15" s="1"/>
  <c r="S14"/>
  <c r="I14"/>
  <c r="N14" s="1"/>
  <c r="H14"/>
  <c r="J14" s="1"/>
  <c r="S13"/>
  <c r="I13"/>
  <c r="N13" s="1"/>
  <c r="H13"/>
  <c r="J13" s="1"/>
  <c r="S12"/>
  <c r="I12"/>
  <c r="N12" s="1"/>
  <c r="H12"/>
  <c r="J12" s="1"/>
  <c r="S11"/>
  <c r="I11"/>
  <c r="N11" s="1"/>
  <c r="H11"/>
  <c r="S10"/>
  <c r="I10"/>
  <c r="N10" s="1"/>
  <c r="H10"/>
  <c r="J10" s="1"/>
  <c r="R9"/>
  <c r="K9"/>
  <c r="N6"/>
  <c r="M6"/>
  <c r="M120" s="1"/>
  <c r="O120" s="1"/>
  <c r="P2"/>
  <c r="P1"/>
  <c r="I1"/>
  <c r="H1"/>
  <c r="G1"/>
  <c r="F1"/>
  <c r="E1"/>
  <c r="D1"/>
  <c r="C1"/>
  <c r="B1"/>
  <c r="L20"/>
  <c r="L22"/>
  <c r="L25"/>
  <c r="L77"/>
  <c r="L112"/>
  <c r="L200"/>
  <c r="L203"/>
  <c r="L205"/>
  <c r="L209"/>
  <c r="L211"/>
  <c r="L212"/>
  <c r="L214"/>
  <c r="L216"/>
  <c r="L217"/>
  <c r="L219"/>
  <c r="L228"/>
  <c r="L230"/>
  <c r="L231"/>
  <c r="L233"/>
  <c r="L234"/>
  <c r="L235"/>
  <c r="L236"/>
  <c r="L239"/>
  <c r="L241"/>
  <c r="L243"/>
  <c r="L245"/>
  <c r="L247"/>
  <c r="L249"/>
  <c r="L251"/>
  <c r="L252"/>
  <c r="L254"/>
  <c r="L257"/>
  <c r="L276"/>
  <c r="K39"/>
  <c r="K164"/>
  <c r="K30"/>
  <c r="K64"/>
  <c r="K195"/>
  <c r="K118"/>
  <c r="K68"/>
  <c r="K41"/>
  <c r="K259"/>
  <c r="K217"/>
  <c r="K137"/>
  <c r="K101"/>
  <c r="K110"/>
  <c r="K170"/>
  <c r="K140"/>
  <c r="K112"/>
  <c r="K96"/>
  <c r="K145"/>
  <c r="K38"/>
  <c r="K27"/>
  <c r="K139"/>
  <c r="K174"/>
  <c r="K114"/>
  <c r="K196"/>
  <c r="K223"/>
  <c r="K207"/>
  <c r="K204"/>
  <c r="K144"/>
  <c r="K268"/>
  <c r="K262"/>
  <c r="K255"/>
  <c r="K244"/>
  <c r="K218"/>
  <c r="K187"/>
  <c r="K177"/>
  <c r="K162"/>
  <c r="K160"/>
  <c r="K127"/>
  <c r="K126"/>
  <c r="K120"/>
  <c r="K117"/>
  <c r="K102"/>
  <c r="K90"/>
  <c r="K72"/>
  <c r="K70"/>
  <c r="K62"/>
  <c r="K31"/>
  <c r="K21"/>
  <c r="K176"/>
  <c r="K78"/>
  <c r="K46"/>
  <c r="K108"/>
  <c r="K206"/>
  <c r="K121"/>
  <c r="K45"/>
  <c r="K17"/>
  <c r="K231" l="1"/>
  <c r="K230"/>
  <c r="K228"/>
  <c r="K214"/>
  <c r="K212"/>
  <c r="K205"/>
  <c r="J11"/>
  <c r="K251"/>
  <c r="K243"/>
  <c r="K272"/>
  <c r="O53"/>
  <c r="O76"/>
  <c r="O86"/>
  <c r="J116"/>
  <c r="J118"/>
  <c r="J134"/>
  <c r="J210"/>
  <c r="J271"/>
  <c r="O34"/>
  <c r="J97"/>
  <c r="J99"/>
  <c r="J107"/>
  <c r="J123"/>
  <c r="J229"/>
  <c r="J250"/>
  <c r="J274"/>
  <c r="K23"/>
  <c r="K77"/>
  <c r="K34"/>
  <c r="K186"/>
  <c r="K256"/>
  <c r="K265"/>
  <c r="K157"/>
  <c r="O88"/>
  <c r="K200"/>
  <c r="K26"/>
  <c r="K49"/>
  <c r="K131"/>
  <c r="K98"/>
  <c r="K161"/>
  <c r="K22"/>
  <c r="K227"/>
  <c r="K35"/>
  <c r="K48"/>
  <c r="K91"/>
  <c r="O52"/>
  <c r="O73"/>
  <c r="O75"/>
  <c r="O91"/>
  <c r="O101"/>
  <c r="O103"/>
  <c r="K224"/>
  <c r="K240"/>
  <c r="K274"/>
  <c r="K253"/>
  <c r="K202"/>
  <c r="K132"/>
  <c r="K171"/>
  <c r="K237"/>
  <c r="K233"/>
  <c r="K225"/>
  <c r="K146"/>
  <c r="R146" s="1"/>
  <c r="K266"/>
  <c r="K208"/>
  <c r="K203"/>
  <c r="K234"/>
  <c r="K169"/>
  <c r="K165"/>
  <c r="K189"/>
  <c r="K141"/>
  <c r="K263"/>
  <c r="K215"/>
  <c r="K125"/>
  <c r="K147"/>
  <c r="K159"/>
  <c r="K190"/>
  <c r="K211"/>
  <c r="K219"/>
  <c r="K229"/>
  <c r="K250"/>
  <c r="K270"/>
  <c r="K123"/>
  <c r="K220"/>
  <c r="K172"/>
  <c r="K148"/>
  <c r="K216"/>
  <c r="K246"/>
  <c r="K239"/>
  <c r="K199"/>
  <c r="K124"/>
  <c r="K178"/>
  <c r="K210"/>
  <c r="K271"/>
  <c r="K142"/>
  <c r="K129"/>
  <c r="L275"/>
  <c r="L273"/>
  <c r="L272"/>
  <c r="L271"/>
  <c r="L269"/>
  <c r="L266"/>
  <c r="L263"/>
  <c r="L261"/>
  <c r="L259"/>
  <c r="L225"/>
  <c r="L221"/>
  <c r="L198"/>
  <c r="L191"/>
  <c r="L188"/>
  <c r="L186"/>
  <c r="L184"/>
  <c r="L181"/>
  <c r="L179"/>
  <c r="L178"/>
  <c r="L177"/>
  <c r="L175"/>
  <c r="L168"/>
  <c r="L167"/>
  <c r="L166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5"/>
  <c r="L144"/>
  <c r="L130"/>
  <c r="L129"/>
  <c r="L128"/>
  <c r="L127"/>
  <c r="L126"/>
  <c r="L125"/>
  <c r="L124"/>
  <c r="L123"/>
  <c r="L122"/>
  <c r="L173"/>
  <c r="N268"/>
  <c r="O268" s="1"/>
  <c r="N267"/>
  <c r="O267" s="1"/>
  <c r="N266"/>
  <c r="N264"/>
  <c r="N252"/>
  <c r="O252" s="1"/>
  <c r="N248"/>
  <c r="N244"/>
  <c r="N231"/>
  <c r="N230"/>
  <c r="N229"/>
  <c r="N225"/>
  <c r="N220"/>
  <c r="N217"/>
  <c r="O217" s="1"/>
  <c r="N206"/>
  <c r="O206" s="1"/>
  <c r="N205"/>
  <c r="O205" s="1"/>
  <c r="N202"/>
  <c r="N265"/>
  <c r="N263"/>
  <c r="N257"/>
  <c r="N247"/>
  <c r="O247" s="1"/>
  <c r="N246"/>
  <c r="O246" s="1"/>
  <c r="N245"/>
  <c r="N243"/>
  <c r="O243" s="1"/>
  <c r="N241"/>
  <c r="O241" s="1"/>
  <c r="N234"/>
  <c r="O234" s="1"/>
  <c r="N232"/>
  <c r="N221"/>
  <c r="N219"/>
  <c r="O219" s="1"/>
  <c r="N218"/>
  <c r="N203"/>
  <c r="N198"/>
  <c r="O198" s="1"/>
  <c r="N194"/>
  <c r="O194" s="1"/>
  <c r="N183"/>
  <c r="O183" s="1"/>
  <c r="N181"/>
  <c r="O181" s="1"/>
  <c r="N179"/>
  <c r="O179" s="1"/>
  <c r="N178"/>
  <c r="O178" s="1"/>
  <c r="N171"/>
  <c r="N152"/>
  <c r="N151"/>
  <c r="N142"/>
  <c r="O142" s="1"/>
  <c r="N132"/>
  <c r="O132" s="1"/>
  <c r="N131"/>
  <c r="N193"/>
  <c r="N192"/>
  <c r="N191"/>
  <c r="O191" s="1"/>
  <c r="N190"/>
  <c r="N184"/>
  <c r="N170"/>
  <c r="N166"/>
  <c r="O166" s="1"/>
  <c r="N164"/>
  <c r="O164" s="1"/>
  <c r="N161"/>
  <c r="O161" s="1"/>
  <c r="N153"/>
  <c r="N144"/>
  <c r="N127"/>
  <c r="K185"/>
  <c r="K182"/>
  <c r="K180"/>
  <c r="K173"/>
  <c r="K135"/>
  <c r="K134"/>
  <c r="K89"/>
  <c r="K88"/>
  <c r="K86"/>
  <c r="K85"/>
  <c r="K80"/>
  <c r="K47"/>
  <c r="K44"/>
  <c r="K42"/>
  <c r="K10"/>
  <c r="M10"/>
  <c r="M11"/>
  <c r="O11" s="1"/>
  <c r="K12"/>
  <c r="M12"/>
  <c r="O12" s="1"/>
  <c r="K13"/>
  <c r="M13"/>
  <c r="O13" s="1"/>
  <c r="K14"/>
  <c r="M14"/>
  <c r="O14" s="1"/>
  <c r="M15"/>
  <c r="O15" s="1"/>
  <c r="K16"/>
  <c r="M16"/>
  <c r="O16" s="1"/>
  <c r="L17"/>
  <c r="R17" s="1"/>
  <c r="L18"/>
  <c r="L19"/>
  <c r="K20"/>
  <c r="M20"/>
  <c r="O20" s="1"/>
  <c r="M21"/>
  <c r="O21" s="1"/>
  <c r="N22"/>
  <c r="L23"/>
  <c r="L24"/>
  <c r="L26"/>
  <c r="L27"/>
  <c r="K28"/>
  <c r="N28"/>
  <c r="O28" s="1"/>
  <c r="L29"/>
  <c r="L30"/>
  <c r="L31"/>
  <c r="K32"/>
  <c r="N32"/>
  <c r="O32" s="1"/>
  <c r="L33"/>
  <c r="J34"/>
  <c r="L34"/>
  <c r="L35"/>
  <c r="L36"/>
  <c r="L37"/>
  <c r="L38"/>
  <c r="L39"/>
  <c r="K40"/>
  <c r="L41"/>
  <c r="L42"/>
  <c r="L43"/>
  <c r="J44"/>
  <c r="L44"/>
  <c r="J46"/>
  <c r="L46"/>
  <c r="R46" s="1"/>
  <c r="J47"/>
  <c r="L47"/>
  <c r="J48"/>
  <c r="L48"/>
  <c r="K50"/>
  <c r="N50"/>
  <c r="O50" s="1"/>
  <c r="K51"/>
  <c r="J52"/>
  <c r="L52"/>
  <c r="J53"/>
  <c r="L53"/>
  <c r="N54"/>
  <c r="K55"/>
  <c r="M55"/>
  <c r="O55" s="1"/>
  <c r="K56"/>
  <c r="M56"/>
  <c r="O56" s="1"/>
  <c r="K57"/>
  <c r="M57"/>
  <c r="O57" s="1"/>
  <c r="M58"/>
  <c r="O58" s="1"/>
  <c r="K59"/>
  <c r="J60"/>
  <c r="L60"/>
  <c r="M61"/>
  <c r="M62"/>
  <c r="O62" s="1"/>
  <c r="K63"/>
  <c r="M63"/>
  <c r="O63" s="1"/>
  <c r="L64"/>
  <c r="M65"/>
  <c r="O65" s="1"/>
  <c r="L66"/>
  <c r="K67"/>
  <c r="M67"/>
  <c r="O67" s="1"/>
  <c r="M68"/>
  <c r="O68" s="1"/>
  <c r="K69"/>
  <c r="M69"/>
  <c r="O69" s="1"/>
  <c r="M70"/>
  <c r="O70" s="1"/>
  <c r="L71"/>
  <c r="N71"/>
  <c r="J72"/>
  <c r="L72"/>
  <c r="R72" s="1"/>
  <c r="J73"/>
  <c r="L73"/>
  <c r="J74"/>
  <c r="L74"/>
  <c r="J75"/>
  <c r="L75"/>
  <c r="J76"/>
  <c r="L76"/>
  <c r="M77"/>
  <c r="L78"/>
  <c r="L79"/>
  <c r="N79"/>
  <c r="L80"/>
  <c r="K81"/>
  <c r="M81"/>
  <c r="O81" s="1"/>
  <c r="M82"/>
  <c r="O82" s="1"/>
  <c r="K83"/>
  <c r="M83"/>
  <c r="O83" s="1"/>
  <c r="L84"/>
  <c r="L85"/>
  <c r="N85"/>
  <c r="J86"/>
  <c r="L86"/>
  <c r="J87"/>
  <c r="L87"/>
  <c r="J88"/>
  <c r="L88"/>
  <c r="J89"/>
  <c r="L89"/>
  <c r="N90"/>
  <c r="O90" s="1"/>
  <c r="J91"/>
  <c r="L91"/>
  <c r="M92"/>
  <c r="K93"/>
  <c r="M93"/>
  <c r="O93" s="1"/>
  <c r="K94"/>
  <c r="M94"/>
  <c r="O94" s="1"/>
  <c r="K95"/>
  <c r="M95"/>
  <c r="O95" s="1"/>
  <c r="M96"/>
  <c r="O96" s="1"/>
  <c r="K97"/>
  <c r="M97"/>
  <c r="O97" s="1"/>
  <c r="L99"/>
  <c r="J100"/>
  <c r="L100"/>
  <c r="J101"/>
  <c r="L101"/>
  <c r="J102"/>
  <c r="L102"/>
  <c r="R102" s="1"/>
  <c r="J103"/>
  <c r="L103"/>
  <c r="J104"/>
  <c r="L104"/>
  <c r="N104"/>
  <c r="O104" s="1"/>
  <c r="K105"/>
  <c r="M105"/>
  <c r="K106"/>
  <c r="M106"/>
  <c r="O106" s="1"/>
  <c r="K107"/>
  <c r="M107"/>
  <c r="O107" s="1"/>
  <c r="M108"/>
  <c r="O108" s="1"/>
  <c r="M109"/>
  <c r="O109" s="1"/>
  <c r="M110"/>
  <c r="O110" s="1"/>
  <c r="K111"/>
  <c r="M111"/>
  <c r="O111" s="1"/>
  <c r="M112"/>
  <c r="O112" s="1"/>
  <c r="R112" s="1"/>
  <c r="K113"/>
  <c r="M113"/>
  <c r="O113" s="1"/>
  <c r="M114"/>
  <c r="O114" s="1"/>
  <c r="K115"/>
  <c r="M115"/>
  <c r="O115" s="1"/>
  <c r="M116"/>
  <c r="O116" s="1"/>
  <c r="M117"/>
  <c r="O117" s="1"/>
  <c r="M118"/>
  <c r="O118" s="1"/>
  <c r="K119"/>
  <c r="M119"/>
  <c r="O119" s="1"/>
  <c r="L121"/>
  <c r="N122"/>
  <c r="N123"/>
  <c r="N125"/>
  <c r="M128"/>
  <c r="N129"/>
  <c r="M130"/>
  <c r="N135"/>
  <c r="N137"/>
  <c r="N140"/>
  <c r="N143"/>
  <c r="N145"/>
  <c r="N148"/>
  <c r="N150"/>
  <c r="N154"/>
  <c r="N156"/>
  <c r="N158"/>
  <c r="N160"/>
  <c r="N162"/>
  <c r="M165"/>
  <c r="M167"/>
  <c r="N168"/>
  <c r="M169"/>
  <c r="N172"/>
  <c r="N174"/>
  <c r="N176"/>
  <c r="N180"/>
  <c r="N182"/>
  <c r="M185"/>
  <c r="N187"/>
  <c r="N189"/>
  <c r="M192"/>
  <c r="O192" s="1"/>
  <c r="K192"/>
  <c r="K194"/>
  <c r="K242"/>
  <c r="K179"/>
  <c r="R179" s="1"/>
  <c r="K247"/>
  <c r="R247" s="1"/>
  <c r="K276"/>
  <c r="K209"/>
  <c r="K198"/>
  <c r="R198" s="1"/>
  <c r="K232"/>
  <c r="K143"/>
  <c r="K254"/>
  <c r="K213"/>
  <c r="K261"/>
  <c r="K138"/>
  <c r="K201"/>
  <c r="K269"/>
  <c r="K122"/>
  <c r="K128"/>
  <c r="K158"/>
  <c r="K181"/>
  <c r="R181" s="1"/>
  <c r="K193"/>
  <c r="K226"/>
  <c r="K235"/>
  <c r="K238"/>
  <c r="K133"/>
  <c r="K221"/>
  <c r="K163"/>
  <c r="K248"/>
  <c r="K184"/>
  <c r="K260"/>
  <c r="K183"/>
  <c r="L274"/>
  <c r="L270"/>
  <c r="L268"/>
  <c r="L267"/>
  <c r="L265"/>
  <c r="L264"/>
  <c r="L262"/>
  <c r="L260"/>
  <c r="L258"/>
  <c r="L256"/>
  <c r="L255"/>
  <c r="L253"/>
  <c r="L250"/>
  <c r="L246"/>
  <c r="L244"/>
  <c r="L242"/>
  <c r="L240"/>
  <c r="L238"/>
  <c r="L237"/>
  <c r="L232"/>
  <c r="L229"/>
  <c r="L227"/>
  <c r="L226"/>
  <c r="L224"/>
  <c r="L223"/>
  <c r="L222"/>
  <c r="L220"/>
  <c r="L218"/>
  <c r="L215"/>
  <c r="L213"/>
  <c r="L210"/>
  <c r="L208"/>
  <c r="L207"/>
  <c r="L206"/>
  <c r="L204"/>
  <c r="L202"/>
  <c r="L201"/>
  <c r="L199"/>
  <c r="L197"/>
  <c r="L195"/>
  <c r="L194"/>
  <c r="L193"/>
  <c r="L192"/>
  <c r="L190"/>
  <c r="L189"/>
  <c r="L187"/>
  <c r="L185"/>
  <c r="L183"/>
  <c r="L182"/>
  <c r="L180"/>
  <c r="L176"/>
  <c r="L174"/>
  <c r="L172"/>
  <c r="L171"/>
  <c r="L170"/>
  <c r="L169"/>
  <c r="L165"/>
  <c r="L164"/>
  <c r="R164" s="1"/>
  <c r="L143"/>
  <c r="L142"/>
  <c r="L141"/>
  <c r="L140"/>
  <c r="L139"/>
  <c r="R139" s="1"/>
  <c r="L138"/>
  <c r="L137"/>
  <c r="L136"/>
  <c r="L135"/>
  <c r="L134"/>
  <c r="L133"/>
  <c r="L132"/>
  <c r="L131"/>
  <c r="L196"/>
  <c r="R196" s="1"/>
  <c r="M265"/>
  <c r="O265" s="1"/>
  <c r="M257"/>
  <c r="O257" s="1"/>
  <c r="M245"/>
  <c r="O245" s="1"/>
  <c r="M242"/>
  <c r="M233"/>
  <c r="M232"/>
  <c r="O232" s="1"/>
  <c r="M221"/>
  <c r="O221" s="1"/>
  <c r="M218"/>
  <c r="O218" s="1"/>
  <c r="M203"/>
  <c r="O203" s="1"/>
  <c r="M276"/>
  <c r="M275"/>
  <c r="M274"/>
  <c r="M272"/>
  <c r="M271"/>
  <c r="M270"/>
  <c r="M269"/>
  <c r="M266"/>
  <c r="O266" s="1"/>
  <c r="M264"/>
  <c r="O264" s="1"/>
  <c r="M249"/>
  <c r="M248"/>
  <c r="O248" s="1"/>
  <c r="M244"/>
  <c r="O244" s="1"/>
  <c r="M225"/>
  <c r="O225" s="1"/>
  <c r="M220"/>
  <c r="O220" s="1"/>
  <c r="M202"/>
  <c r="O202" s="1"/>
  <c r="M190"/>
  <c r="O190" s="1"/>
  <c r="M184"/>
  <c r="O184" s="1"/>
  <c r="M163"/>
  <c r="M162"/>
  <c r="O162" s="1"/>
  <c r="R162" s="1"/>
  <c r="M160"/>
  <c r="O160" s="1"/>
  <c r="R160" s="1"/>
  <c r="M159"/>
  <c r="M158"/>
  <c r="O158" s="1"/>
  <c r="M157"/>
  <c r="M156"/>
  <c r="O156" s="1"/>
  <c r="M155"/>
  <c r="M154"/>
  <c r="O154" s="1"/>
  <c r="M153"/>
  <c r="O153" s="1"/>
  <c r="M150"/>
  <c r="O150" s="1"/>
  <c r="M149"/>
  <c r="M148"/>
  <c r="O148" s="1"/>
  <c r="M147"/>
  <c r="M145"/>
  <c r="O145" s="1"/>
  <c r="R145" s="1"/>
  <c r="M144"/>
  <c r="O144" s="1"/>
  <c r="M127"/>
  <c r="O127" s="1"/>
  <c r="R127" s="1"/>
  <c r="M187"/>
  <c r="O187" s="1"/>
  <c r="M175"/>
  <c r="M174"/>
  <c r="O174" s="1"/>
  <c r="M173"/>
  <c r="M172"/>
  <c r="O172" s="1"/>
  <c r="M171"/>
  <c r="O171" s="1"/>
  <c r="M151"/>
  <c r="O151" s="1"/>
  <c r="M131"/>
  <c r="O131" s="1"/>
  <c r="R206"/>
  <c r="R187"/>
  <c r="R205"/>
  <c r="R218"/>
  <c r="R244"/>
  <c r="R268"/>
  <c r="R144"/>
  <c r="R207"/>
  <c r="R223"/>
  <c r="R174"/>
  <c r="R217"/>
  <c r="K275"/>
  <c r="K273"/>
  <c r="R273" s="1"/>
  <c r="K175"/>
  <c r="K167"/>
  <c r="K166"/>
  <c r="R166" s="1"/>
  <c r="K156"/>
  <c r="K155"/>
  <c r="K154"/>
  <c r="K152"/>
  <c r="K151"/>
  <c r="R151" s="1"/>
  <c r="K58"/>
  <c r="K54"/>
  <c r="K15"/>
  <c r="R15" s="1"/>
  <c r="L2"/>
  <c r="L10"/>
  <c r="L11"/>
  <c r="L12"/>
  <c r="L13"/>
  <c r="L14"/>
  <c r="L15"/>
  <c r="L16"/>
  <c r="K18"/>
  <c r="R18" s="1"/>
  <c r="K19"/>
  <c r="R19" s="1"/>
  <c r="L21"/>
  <c r="M22"/>
  <c r="O22" s="1"/>
  <c r="M23"/>
  <c r="O23" s="1"/>
  <c r="R23" s="1"/>
  <c r="K24"/>
  <c r="R24" s="1"/>
  <c r="M24"/>
  <c r="O24" s="1"/>
  <c r="M25"/>
  <c r="O25" s="1"/>
  <c r="M26"/>
  <c r="O26" s="1"/>
  <c r="M27"/>
  <c r="O27" s="1"/>
  <c r="R27" s="1"/>
  <c r="L28"/>
  <c r="M29"/>
  <c r="O29" s="1"/>
  <c r="M30"/>
  <c r="O30" s="1"/>
  <c r="R30" s="1"/>
  <c r="M31"/>
  <c r="O31" s="1"/>
  <c r="R31" s="1"/>
  <c r="L32"/>
  <c r="K33"/>
  <c r="R33" s="1"/>
  <c r="M33"/>
  <c r="O33" s="1"/>
  <c r="M35"/>
  <c r="O35" s="1"/>
  <c r="K36"/>
  <c r="M36"/>
  <c r="O36" s="1"/>
  <c r="K37"/>
  <c r="M37"/>
  <c r="O37" s="1"/>
  <c r="M38"/>
  <c r="O38" s="1"/>
  <c r="R38" s="1"/>
  <c r="M39"/>
  <c r="O39" s="1"/>
  <c r="R39" s="1"/>
  <c r="L40"/>
  <c r="M41"/>
  <c r="O41" s="1"/>
  <c r="R41" s="1"/>
  <c r="M42"/>
  <c r="O42" s="1"/>
  <c r="K43"/>
  <c r="R43" s="1"/>
  <c r="M43"/>
  <c r="O43" s="1"/>
  <c r="L45"/>
  <c r="R45" s="1"/>
  <c r="L49"/>
  <c r="L50"/>
  <c r="L51"/>
  <c r="K53"/>
  <c r="R53" s="1"/>
  <c r="L54"/>
  <c r="L55"/>
  <c r="L56"/>
  <c r="L57"/>
  <c r="L58"/>
  <c r="L59"/>
  <c r="K60"/>
  <c r="R60" s="1"/>
  <c r="L61"/>
  <c r="N61"/>
  <c r="L62"/>
  <c r="L63"/>
  <c r="N64"/>
  <c r="O64" s="1"/>
  <c r="R64" s="1"/>
  <c r="L65"/>
  <c r="K66"/>
  <c r="R66" s="1"/>
  <c r="N66"/>
  <c r="O66" s="1"/>
  <c r="L67"/>
  <c r="L68"/>
  <c r="L69"/>
  <c r="L70"/>
  <c r="M71"/>
  <c r="O71" s="1"/>
  <c r="K73"/>
  <c r="R73" s="1"/>
  <c r="K75"/>
  <c r="R75" s="1"/>
  <c r="K76"/>
  <c r="R76" s="1"/>
  <c r="N77"/>
  <c r="N78"/>
  <c r="O78" s="1"/>
  <c r="R78" s="1"/>
  <c r="M79"/>
  <c r="O79" s="1"/>
  <c r="L81"/>
  <c r="L82"/>
  <c r="L83"/>
  <c r="K84"/>
  <c r="R84" s="1"/>
  <c r="M85"/>
  <c r="O85" s="1"/>
  <c r="K87"/>
  <c r="R87" s="1"/>
  <c r="L90"/>
  <c r="L92"/>
  <c r="N92"/>
  <c r="L93"/>
  <c r="L94"/>
  <c r="L95"/>
  <c r="L96"/>
  <c r="L97"/>
  <c r="L98"/>
  <c r="K99"/>
  <c r="R99" s="1"/>
  <c r="M99"/>
  <c r="O99" s="1"/>
  <c r="K103"/>
  <c r="R103" s="1"/>
  <c r="K104"/>
  <c r="L105"/>
  <c r="N105"/>
  <c r="L106"/>
  <c r="L107"/>
  <c r="L108"/>
  <c r="L109"/>
  <c r="L110"/>
  <c r="L111"/>
  <c r="L113"/>
  <c r="L114"/>
  <c r="L115"/>
  <c r="L116"/>
  <c r="L117"/>
  <c r="L118"/>
  <c r="L119"/>
  <c r="L120"/>
  <c r="R120" s="1"/>
  <c r="N121"/>
  <c r="O121" s="1"/>
  <c r="R121" s="1"/>
  <c r="M122"/>
  <c r="O122" s="1"/>
  <c r="J122"/>
  <c r="N124"/>
  <c r="N126"/>
  <c r="N128"/>
  <c r="M129"/>
  <c r="O129" s="1"/>
  <c r="N130"/>
  <c r="N134"/>
  <c r="N136"/>
  <c r="N138"/>
  <c r="M140"/>
  <c r="O140" s="1"/>
  <c r="R140" s="1"/>
  <c r="N147"/>
  <c r="N149"/>
  <c r="N155"/>
  <c r="N157"/>
  <c r="N159"/>
  <c r="N163"/>
  <c r="N165"/>
  <c r="N167"/>
  <c r="M168"/>
  <c r="O168" s="1"/>
  <c r="N169"/>
  <c r="M170"/>
  <c r="O170" s="1"/>
  <c r="R170" s="1"/>
  <c r="N173"/>
  <c r="N175"/>
  <c r="N177"/>
  <c r="N185"/>
  <c r="N188"/>
  <c r="M193"/>
  <c r="O193" s="1"/>
  <c r="M123"/>
  <c r="O123" s="1"/>
  <c r="M124"/>
  <c r="O124" s="1"/>
  <c r="M125"/>
  <c r="O125" s="1"/>
  <c r="M126"/>
  <c r="O126" s="1"/>
  <c r="R126" s="1"/>
  <c r="J128"/>
  <c r="J129"/>
  <c r="J130"/>
  <c r="M134"/>
  <c r="O134" s="1"/>
  <c r="M135"/>
  <c r="O135" s="1"/>
  <c r="M136"/>
  <c r="O136" s="1"/>
  <c r="M137"/>
  <c r="O137" s="1"/>
  <c r="R137" s="1"/>
  <c r="M138"/>
  <c r="O138" s="1"/>
  <c r="J140"/>
  <c r="M143"/>
  <c r="O143" s="1"/>
  <c r="M152"/>
  <c r="O152" s="1"/>
  <c r="J165"/>
  <c r="J167"/>
  <c r="J168"/>
  <c r="J169"/>
  <c r="J170"/>
  <c r="M176"/>
  <c r="O176" s="1"/>
  <c r="R176" s="1"/>
  <c r="M177"/>
  <c r="O177" s="1"/>
  <c r="R177" s="1"/>
  <c r="M180"/>
  <c r="O180" s="1"/>
  <c r="M182"/>
  <c r="O182" s="1"/>
  <c r="J185"/>
  <c r="M188"/>
  <c r="O188" s="1"/>
  <c r="M189"/>
  <c r="O189" s="1"/>
  <c r="J192"/>
  <c r="J193"/>
  <c r="N195"/>
  <c r="N197"/>
  <c r="N199"/>
  <c r="M200"/>
  <c r="N201"/>
  <c r="N209"/>
  <c r="N211"/>
  <c r="N213"/>
  <c r="N215"/>
  <c r="M222"/>
  <c r="M224"/>
  <c r="N227"/>
  <c r="N233"/>
  <c r="N235"/>
  <c r="M236"/>
  <c r="N237"/>
  <c r="N239"/>
  <c r="N250"/>
  <c r="N254"/>
  <c r="N258"/>
  <c r="M259"/>
  <c r="N260"/>
  <c r="M261"/>
  <c r="N262"/>
  <c r="M263"/>
  <c r="O263" s="1"/>
  <c r="N270"/>
  <c r="N272"/>
  <c r="N274"/>
  <c r="N276"/>
  <c r="M195"/>
  <c r="M197"/>
  <c r="O197" s="1"/>
  <c r="M199"/>
  <c r="N200"/>
  <c r="M201"/>
  <c r="N204"/>
  <c r="O204" s="1"/>
  <c r="R204" s="1"/>
  <c r="N210"/>
  <c r="N212"/>
  <c r="N214"/>
  <c r="N216"/>
  <c r="N222"/>
  <c r="N224"/>
  <c r="N226"/>
  <c r="N228"/>
  <c r="M235"/>
  <c r="O235" s="1"/>
  <c r="N236"/>
  <c r="M237"/>
  <c r="O237" s="1"/>
  <c r="N242"/>
  <c r="N249"/>
  <c r="N251"/>
  <c r="N253"/>
  <c r="N255"/>
  <c r="M258"/>
  <c r="O258" s="1"/>
  <c r="N259"/>
  <c r="M260"/>
  <c r="O260" s="1"/>
  <c r="N261"/>
  <c r="M262"/>
  <c r="O262" s="1"/>
  <c r="R262" s="1"/>
  <c r="N269"/>
  <c r="N271"/>
  <c r="N275"/>
  <c r="J195"/>
  <c r="J197"/>
  <c r="J199"/>
  <c r="J200"/>
  <c r="J201"/>
  <c r="M209"/>
  <c r="O209" s="1"/>
  <c r="M210"/>
  <c r="O210" s="1"/>
  <c r="M211"/>
  <c r="O211" s="1"/>
  <c r="M212"/>
  <c r="M213"/>
  <c r="O213" s="1"/>
  <c r="M214"/>
  <c r="O214" s="1"/>
  <c r="R214" s="1"/>
  <c r="M215"/>
  <c r="O215" s="1"/>
  <c r="M216"/>
  <c r="J222"/>
  <c r="J224"/>
  <c r="M226"/>
  <c r="O226" s="1"/>
  <c r="M227"/>
  <c r="O227" s="1"/>
  <c r="M228"/>
  <c r="O228" s="1"/>
  <c r="R228" s="1"/>
  <c r="M229"/>
  <c r="O229" s="1"/>
  <c r="M230"/>
  <c r="O230" s="1"/>
  <c r="R230" s="1"/>
  <c r="M231"/>
  <c r="O231" s="1"/>
  <c r="R231" s="1"/>
  <c r="J235"/>
  <c r="J236"/>
  <c r="J237"/>
  <c r="M239"/>
  <c r="M250"/>
  <c r="O250" s="1"/>
  <c r="M251"/>
  <c r="M253"/>
  <c r="O253" s="1"/>
  <c r="M254"/>
  <c r="M255"/>
  <c r="O255" s="1"/>
  <c r="R255" s="1"/>
  <c r="J258"/>
  <c r="J259"/>
  <c r="J260"/>
  <c r="J261"/>
  <c r="J262"/>
  <c r="J263"/>
  <c r="K267"/>
  <c r="R267" s="1"/>
  <c r="K264"/>
  <c r="R264" s="1"/>
  <c r="K258"/>
  <c r="R258" s="1"/>
  <c r="K222"/>
  <c r="K197"/>
  <c r="R197" s="1"/>
  <c r="K109"/>
  <c r="R109" s="1"/>
  <c r="K29"/>
  <c r="R29" s="1"/>
  <c r="K191"/>
  <c r="R191" s="1"/>
  <c r="K188"/>
  <c r="R188" s="1"/>
  <c r="K116"/>
  <c r="R116" s="1"/>
  <c r="K92"/>
  <c r="K52"/>
  <c r="R52" s="1"/>
  <c r="K11"/>
  <c r="R11" s="1"/>
  <c r="K25" l="1"/>
  <c r="R25" s="1"/>
  <c r="K79"/>
  <c r="K236"/>
  <c r="K241"/>
  <c r="R241" s="1"/>
  <c r="K245"/>
  <c r="R245" s="1"/>
  <c r="K249"/>
  <c r="K252"/>
  <c r="R252" s="1"/>
  <c r="K257"/>
  <c r="R79"/>
  <c r="N1"/>
  <c r="J1"/>
  <c r="R117"/>
  <c r="R114"/>
  <c r="R110"/>
  <c r="R108"/>
  <c r="R68"/>
  <c r="R62"/>
  <c r="R21"/>
  <c r="R101"/>
  <c r="R54"/>
  <c r="R118"/>
  <c r="R96"/>
  <c r="R90"/>
  <c r="R70"/>
  <c r="K100"/>
  <c r="R100" s="1"/>
  <c r="K61"/>
  <c r="K71"/>
  <c r="R71" s="1"/>
  <c r="K149"/>
  <c r="K153"/>
  <c r="R153" s="1"/>
  <c r="K168"/>
  <c r="R168" s="1"/>
  <c r="M1"/>
  <c r="O10"/>
  <c r="K136"/>
  <c r="R136" s="1"/>
  <c r="O261"/>
  <c r="O259"/>
  <c r="R259" s="1"/>
  <c r="O236"/>
  <c r="O224"/>
  <c r="L1"/>
  <c r="O173"/>
  <c r="O175"/>
  <c r="O163"/>
  <c r="O249"/>
  <c r="O270"/>
  <c r="O272"/>
  <c r="R272" s="1"/>
  <c r="O275"/>
  <c r="O233"/>
  <c r="O185"/>
  <c r="O169"/>
  <c r="O167"/>
  <c r="O130"/>
  <c r="O128"/>
  <c r="R119"/>
  <c r="R113"/>
  <c r="R107"/>
  <c r="R106"/>
  <c r="R97"/>
  <c r="O92"/>
  <c r="R83"/>
  <c r="O77"/>
  <c r="R77" s="1"/>
  <c r="R67"/>
  <c r="R59"/>
  <c r="R28"/>
  <c r="R20"/>
  <c r="R14"/>
  <c r="R13"/>
  <c r="R12"/>
  <c r="R44"/>
  <c r="R80"/>
  <c r="R85"/>
  <c r="R88"/>
  <c r="R134"/>
  <c r="R180"/>
  <c r="R185"/>
  <c r="R91"/>
  <c r="R48"/>
  <c r="R161"/>
  <c r="R98"/>
  <c r="K65"/>
  <c r="R65" s="1"/>
  <c r="K74"/>
  <c r="R74" s="1"/>
  <c r="K130"/>
  <c r="R130" s="1"/>
  <c r="K150"/>
  <c r="R150" s="1"/>
  <c r="R10"/>
  <c r="K82"/>
  <c r="R82" s="1"/>
  <c r="R92"/>
  <c r="O254"/>
  <c r="O251"/>
  <c r="O239"/>
  <c r="O216"/>
  <c r="O212"/>
  <c r="R212" s="1"/>
  <c r="O201"/>
  <c r="R201" s="1"/>
  <c r="O199"/>
  <c r="O195"/>
  <c r="R195" s="1"/>
  <c r="O222"/>
  <c r="R222" s="1"/>
  <c r="O200"/>
  <c r="R104"/>
  <c r="R37"/>
  <c r="R36"/>
  <c r="R58"/>
  <c r="R152"/>
  <c r="R154"/>
  <c r="R156"/>
  <c r="R167"/>
  <c r="R175"/>
  <c r="R275"/>
  <c r="O147"/>
  <c r="O149"/>
  <c r="O155"/>
  <c r="R155" s="1"/>
  <c r="O157"/>
  <c r="R157" s="1"/>
  <c r="O159"/>
  <c r="O269"/>
  <c r="R269" s="1"/>
  <c r="O271"/>
  <c r="O274"/>
  <c r="O276"/>
  <c r="O2" s="1"/>
  <c r="O242"/>
  <c r="R242" s="1"/>
  <c r="R183"/>
  <c r="R260"/>
  <c r="R184"/>
  <c r="R248"/>
  <c r="R163"/>
  <c r="R221"/>
  <c r="R133"/>
  <c r="R238"/>
  <c r="R235"/>
  <c r="R226"/>
  <c r="R193"/>
  <c r="R158"/>
  <c r="R128"/>
  <c r="R122"/>
  <c r="R138"/>
  <c r="R261"/>
  <c r="R213"/>
  <c r="R254"/>
  <c r="R143"/>
  <c r="R232"/>
  <c r="R209"/>
  <c r="R276"/>
  <c r="R236"/>
  <c r="R194"/>
  <c r="R192"/>
  <c r="O165"/>
  <c r="R115"/>
  <c r="R111"/>
  <c r="O105"/>
  <c r="R105" s="1"/>
  <c r="R95"/>
  <c r="R94"/>
  <c r="R93"/>
  <c r="R81"/>
  <c r="R69"/>
  <c r="R63"/>
  <c r="O61"/>
  <c r="R57"/>
  <c r="R56"/>
  <c r="R55"/>
  <c r="R51"/>
  <c r="R50"/>
  <c r="R40"/>
  <c r="R32"/>
  <c r="R16"/>
  <c r="R42"/>
  <c r="R47"/>
  <c r="R86"/>
  <c r="R89"/>
  <c r="R135"/>
  <c r="R173"/>
  <c r="R182"/>
  <c r="R129"/>
  <c r="R142"/>
  <c r="R271"/>
  <c r="R249"/>
  <c r="R210"/>
  <c r="R178"/>
  <c r="R124"/>
  <c r="R257"/>
  <c r="R199"/>
  <c r="R239"/>
  <c r="R246"/>
  <c r="R216"/>
  <c r="R148"/>
  <c r="R172"/>
  <c r="R220"/>
  <c r="R123"/>
  <c r="R270"/>
  <c r="R250"/>
  <c r="R243"/>
  <c r="R229"/>
  <c r="R219"/>
  <c r="R211"/>
  <c r="R190"/>
  <c r="R159"/>
  <c r="R147"/>
  <c r="R125"/>
  <c r="R215"/>
  <c r="R263"/>
  <c r="R141"/>
  <c r="R189"/>
  <c r="R165"/>
  <c r="R169"/>
  <c r="R234"/>
  <c r="R203"/>
  <c r="R251"/>
  <c r="R208"/>
  <c r="R266"/>
  <c r="R225"/>
  <c r="R233"/>
  <c r="R237"/>
  <c r="R171"/>
  <c r="R132"/>
  <c r="R202"/>
  <c r="R253"/>
  <c r="R274"/>
  <c r="R240"/>
  <c r="R224"/>
  <c r="R34"/>
  <c r="R35"/>
  <c r="R227"/>
  <c r="R22"/>
  <c r="R131"/>
  <c r="R49"/>
  <c r="R26"/>
  <c r="R200"/>
  <c r="R265"/>
  <c r="R256"/>
  <c r="R186"/>
  <c r="K1" l="1"/>
  <c r="O1"/>
  <c r="R149"/>
  <c r="R61"/>
  <c r="R1" l="1"/>
  <c r="R2"/>
  <c r="K2"/>
</calcChain>
</file>

<file path=xl/sharedStrings.xml><?xml version="1.0" encoding="utf-8"?>
<sst xmlns="http://schemas.openxmlformats.org/spreadsheetml/2006/main" count="302" uniqueCount="293">
  <si>
    <t>РАСЧЕТ    ЭЛЕКТРОЭНЕРГИИ  ПО  ПОТРЕБИТЕЛЯМ</t>
  </si>
  <si>
    <t>ТАРИФ</t>
  </si>
  <si>
    <t>АПРЕЛЬ</t>
  </si>
  <si>
    <t>За период</t>
  </si>
  <si>
    <t>Остаток средств  на</t>
  </si>
  <si>
    <t xml:space="preserve">Оплата </t>
  </si>
  <si>
    <t>Сумма  начислений</t>
  </si>
  <si>
    <t>Перерас-</t>
  </si>
  <si>
    <t xml:space="preserve">Задолженность             (   -  )  </t>
  </si>
  <si>
    <t>КВТ</t>
  </si>
  <si>
    <t>на</t>
  </si>
  <si>
    <t>руб.</t>
  </si>
  <si>
    <t>чет</t>
  </si>
  <si>
    <t>Пересчет</t>
  </si>
  <si>
    <t>Код_</t>
  </si>
  <si>
    <t>АктЭн_M</t>
  </si>
  <si>
    <t>АктЭн_L</t>
  </si>
  <si>
    <t>СуммАктЭн</t>
  </si>
  <si>
    <t>Всего</t>
  </si>
  <si>
    <t>День</t>
  </si>
  <si>
    <t>Ночь</t>
  </si>
  <si>
    <t>руб</t>
  </si>
  <si>
    <t xml:space="preserve">     Код</t>
  </si>
  <si>
    <t xml:space="preserve">№002 </t>
  </si>
  <si>
    <t xml:space="preserve">№003 </t>
  </si>
  <si>
    <t xml:space="preserve">№004 </t>
  </si>
  <si>
    <t xml:space="preserve">№005 </t>
  </si>
  <si>
    <t xml:space="preserve">№006 </t>
  </si>
  <si>
    <t xml:space="preserve">№007 </t>
  </si>
  <si>
    <t xml:space="preserve">   </t>
  </si>
  <si>
    <t xml:space="preserve">№008 </t>
  </si>
  <si>
    <t>№009  сбыт</t>
  </si>
  <si>
    <t xml:space="preserve">№009а </t>
  </si>
  <si>
    <t>№010</t>
  </si>
  <si>
    <t>№011</t>
  </si>
  <si>
    <t xml:space="preserve">№012 </t>
  </si>
  <si>
    <t>№012а</t>
  </si>
  <si>
    <t xml:space="preserve">№013 </t>
  </si>
  <si>
    <t xml:space="preserve">№014 </t>
  </si>
  <si>
    <t xml:space="preserve">№015 </t>
  </si>
  <si>
    <t xml:space="preserve">№016\17 </t>
  </si>
  <si>
    <t xml:space="preserve">№018 </t>
  </si>
  <si>
    <t xml:space="preserve">№019 </t>
  </si>
  <si>
    <t xml:space="preserve">№020 </t>
  </si>
  <si>
    <t>№021\1</t>
  </si>
  <si>
    <t xml:space="preserve">№021\2 </t>
  </si>
  <si>
    <t>№022 сбыт</t>
  </si>
  <si>
    <t>№022а</t>
  </si>
  <si>
    <t>№023</t>
  </si>
  <si>
    <t xml:space="preserve">№024 </t>
  </si>
  <si>
    <t>№025</t>
  </si>
  <si>
    <t>№026</t>
  </si>
  <si>
    <t>№027</t>
  </si>
  <si>
    <t>№028</t>
  </si>
  <si>
    <t>№029 сбыт</t>
  </si>
  <si>
    <t>№030</t>
  </si>
  <si>
    <t>№031\1</t>
  </si>
  <si>
    <t>№031\2</t>
  </si>
  <si>
    <t xml:space="preserve">№032 </t>
  </si>
  <si>
    <t>№033 сбыт</t>
  </si>
  <si>
    <t xml:space="preserve">№034 </t>
  </si>
  <si>
    <t xml:space="preserve">№035 </t>
  </si>
  <si>
    <t xml:space="preserve">№036 </t>
  </si>
  <si>
    <t>№037 сбыт</t>
  </si>
  <si>
    <t>№038 сбыт</t>
  </si>
  <si>
    <t>№039  сбыт</t>
  </si>
  <si>
    <t>№040</t>
  </si>
  <si>
    <t xml:space="preserve">№041 </t>
  </si>
  <si>
    <t xml:space="preserve">№041а сбыт </t>
  </si>
  <si>
    <t xml:space="preserve">№042 </t>
  </si>
  <si>
    <t xml:space="preserve">№043\1 </t>
  </si>
  <si>
    <t xml:space="preserve">№043\2 </t>
  </si>
  <si>
    <t xml:space="preserve">№044 </t>
  </si>
  <si>
    <t>№045 не установлен</t>
  </si>
  <si>
    <t xml:space="preserve">№046 </t>
  </si>
  <si>
    <t xml:space="preserve">№046а </t>
  </si>
  <si>
    <t xml:space="preserve">№047 </t>
  </si>
  <si>
    <t xml:space="preserve">№048 </t>
  </si>
  <si>
    <t>№049 сбыт</t>
  </si>
  <si>
    <t xml:space="preserve">№050 </t>
  </si>
  <si>
    <t xml:space="preserve">№051 </t>
  </si>
  <si>
    <t xml:space="preserve">№052 </t>
  </si>
  <si>
    <t xml:space="preserve">№052а </t>
  </si>
  <si>
    <t xml:space="preserve">№053 </t>
  </si>
  <si>
    <t xml:space="preserve">№054 </t>
  </si>
  <si>
    <t>№055 сбыт</t>
  </si>
  <si>
    <t xml:space="preserve">№056 </t>
  </si>
  <si>
    <t xml:space="preserve">№057 </t>
  </si>
  <si>
    <t xml:space="preserve">№058 </t>
  </si>
  <si>
    <t xml:space="preserve">№059 </t>
  </si>
  <si>
    <t xml:space="preserve">№060 </t>
  </si>
  <si>
    <t xml:space="preserve">№061 </t>
  </si>
  <si>
    <t xml:space="preserve">№062 </t>
  </si>
  <si>
    <t>№062а сбыт</t>
  </si>
  <si>
    <t>№063 сбыт</t>
  </si>
  <si>
    <t>сбыт</t>
  </si>
  <si>
    <t xml:space="preserve">№064\1 </t>
  </si>
  <si>
    <t xml:space="preserve">№064\2 </t>
  </si>
  <si>
    <t xml:space="preserve">№065 </t>
  </si>
  <si>
    <t>№066 сбыт</t>
  </si>
  <si>
    <t>№067 сбыт</t>
  </si>
  <si>
    <t xml:space="preserve">№068 </t>
  </si>
  <si>
    <t xml:space="preserve">№069 </t>
  </si>
  <si>
    <t xml:space="preserve">№070 </t>
  </si>
  <si>
    <t xml:space="preserve">№071 </t>
  </si>
  <si>
    <t xml:space="preserve">№072 </t>
  </si>
  <si>
    <t xml:space="preserve">№073 </t>
  </si>
  <si>
    <t>№074 сбыт</t>
  </si>
  <si>
    <t xml:space="preserve">№075 </t>
  </si>
  <si>
    <t>№076</t>
  </si>
  <si>
    <t xml:space="preserve">№077 </t>
  </si>
  <si>
    <t xml:space="preserve">№078 </t>
  </si>
  <si>
    <t xml:space="preserve">№079 </t>
  </si>
  <si>
    <t xml:space="preserve">№080 </t>
  </si>
  <si>
    <t xml:space="preserve">№081 </t>
  </si>
  <si>
    <t xml:space="preserve">№082/1 </t>
  </si>
  <si>
    <t>№082/2</t>
  </si>
  <si>
    <t xml:space="preserve">№083 </t>
  </si>
  <si>
    <t>№084</t>
  </si>
  <si>
    <t xml:space="preserve">№085 </t>
  </si>
  <si>
    <t xml:space="preserve">№086 </t>
  </si>
  <si>
    <t xml:space="preserve">№087 </t>
  </si>
  <si>
    <t xml:space="preserve">№088 </t>
  </si>
  <si>
    <t xml:space="preserve">№089 </t>
  </si>
  <si>
    <t xml:space="preserve">№090 </t>
  </si>
  <si>
    <t xml:space="preserve">№091 </t>
  </si>
  <si>
    <t xml:space="preserve">№092 </t>
  </si>
  <si>
    <t xml:space="preserve">№093 </t>
  </si>
  <si>
    <t xml:space="preserve">№094 </t>
  </si>
  <si>
    <t xml:space="preserve">№095 </t>
  </si>
  <si>
    <t xml:space="preserve">№096 </t>
  </si>
  <si>
    <t xml:space="preserve">№097 </t>
  </si>
  <si>
    <t xml:space="preserve">№098 </t>
  </si>
  <si>
    <t xml:space="preserve">№099 </t>
  </si>
  <si>
    <t>№100</t>
  </si>
  <si>
    <t xml:space="preserve">№101 </t>
  </si>
  <si>
    <t>№102 сбыт</t>
  </si>
  <si>
    <t xml:space="preserve">№103 </t>
  </si>
  <si>
    <t xml:space="preserve">№104 </t>
  </si>
  <si>
    <t>№104б</t>
  </si>
  <si>
    <t xml:space="preserve">№105 </t>
  </si>
  <si>
    <t xml:space="preserve">№106 </t>
  </si>
  <si>
    <t xml:space="preserve">№107 </t>
  </si>
  <si>
    <t xml:space="preserve">№108 </t>
  </si>
  <si>
    <t xml:space="preserve">№109 </t>
  </si>
  <si>
    <t xml:space="preserve">№110 </t>
  </si>
  <si>
    <t xml:space="preserve">№111 </t>
  </si>
  <si>
    <t>№112 сбыт</t>
  </si>
  <si>
    <t>№113 сбыт</t>
  </si>
  <si>
    <t xml:space="preserve">№114 </t>
  </si>
  <si>
    <t xml:space="preserve">№115 </t>
  </si>
  <si>
    <t xml:space="preserve">№116 </t>
  </si>
  <si>
    <t xml:space="preserve">№117 </t>
  </si>
  <si>
    <t xml:space="preserve">№118 </t>
  </si>
  <si>
    <t>№118а не установлен</t>
  </si>
  <si>
    <t xml:space="preserve">№119 </t>
  </si>
  <si>
    <t>№120  снят</t>
  </si>
  <si>
    <t xml:space="preserve">№121 </t>
  </si>
  <si>
    <t xml:space="preserve">№122 </t>
  </si>
  <si>
    <t xml:space="preserve">№123 </t>
  </si>
  <si>
    <t xml:space="preserve">№123а </t>
  </si>
  <si>
    <t>№124 сбыт</t>
  </si>
  <si>
    <t xml:space="preserve">№125 </t>
  </si>
  <si>
    <t xml:space="preserve">№126\1 </t>
  </si>
  <si>
    <t xml:space="preserve">№126\2 </t>
  </si>
  <si>
    <t xml:space="preserve">№127 </t>
  </si>
  <si>
    <t>№128 сбыт</t>
  </si>
  <si>
    <t>№129</t>
  </si>
  <si>
    <t>№130 сбыт</t>
  </si>
  <si>
    <t xml:space="preserve">№131 </t>
  </si>
  <si>
    <t xml:space="preserve">№132 </t>
  </si>
  <si>
    <t xml:space="preserve">№133 </t>
  </si>
  <si>
    <t xml:space="preserve">№134 </t>
  </si>
  <si>
    <t xml:space="preserve">№135 </t>
  </si>
  <si>
    <t xml:space="preserve">№136 </t>
  </si>
  <si>
    <t>№137</t>
  </si>
  <si>
    <t>№138</t>
  </si>
  <si>
    <t xml:space="preserve">№139 </t>
  </si>
  <si>
    <t xml:space="preserve">№140 </t>
  </si>
  <si>
    <t>№141\1 сбыт</t>
  </si>
  <si>
    <t xml:space="preserve">№141\2 </t>
  </si>
  <si>
    <t xml:space="preserve">№142 </t>
  </si>
  <si>
    <t xml:space="preserve">№143 </t>
  </si>
  <si>
    <t>№143а</t>
  </si>
  <si>
    <t xml:space="preserve">№144 </t>
  </si>
  <si>
    <t xml:space="preserve">№145\1 </t>
  </si>
  <si>
    <t>№145\2 сбыт</t>
  </si>
  <si>
    <t xml:space="preserve">№146 </t>
  </si>
  <si>
    <t>№146 3ф</t>
  </si>
  <si>
    <t xml:space="preserve">№147 </t>
  </si>
  <si>
    <t>№148</t>
  </si>
  <si>
    <t>№149</t>
  </si>
  <si>
    <t xml:space="preserve">№150 </t>
  </si>
  <si>
    <t>№151 сбыт</t>
  </si>
  <si>
    <t>№152 сбыт</t>
  </si>
  <si>
    <t xml:space="preserve">№153 </t>
  </si>
  <si>
    <t>№154</t>
  </si>
  <si>
    <t>№155</t>
  </si>
  <si>
    <t>№156 сбыт</t>
  </si>
  <si>
    <t>№157</t>
  </si>
  <si>
    <t xml:space="preserve">№158 </t>
  </si>
  <si>
    <t>№159снят</t>
  </si>
  <si>
    <t>№159а\1</t>
  </si>
  <si>
    <t xml:space="preserve">№159а\2 </t>
  </si>
  <si>
    <t>№160</t>
  </si>
  <si>
    <t>№161 снят</t>
  </si>
  <si>
    <t>№161 3фсбыт</t>
  </si>
  <si>
    <t>№161а</t>
  </si>
  <si>
    <t>№162</t>
  </si>
  <si>
    <t>№163сбыт</t>
  </si>
  <si>
    <t>№164</t>
  </si>
  <si>
    <t>№165</t>
  </si>
  <si>
    <t>№166</t>
  </si>
  <si>
    <t>№167</t>
  </si>
  <si>
    <t>№168</t>
  </si>
  <si>
    <t>№169</t>
  </si>
  <si>
    <t>№170</t>
  </si>
  <si>
    <t>№171 сбыт</t>
  </si>
  <si>
    <t>№172 сбыт</t>
  </si>
  <si>
    <t>№173 сбыт</t>
  </si>
  <si>
    <t xml:space="preserve">№174 </t>
  </si>
  <si>
    <t>№175 сбыт</t>
  </si>
  <si>
    <t xml:space="preserve">№176\1 </t>
  </si>
  <si>
    <t xml:space="preserve">№176\2 </t>
  </si>
  <si>
    <t xml:space="preserve">№177 </t>
  </si>
  <si>
    <t xml:space="preserve">№178 </t>
  </si>
  <si>
    <t xml:space="preserve">№179 </t>
  </si>
  <si>
    <t xml:space="preserve">№180 </t>
  </si>
  <si>
    <t xml:space="preserve">№181 </t>
  </si>
  <si>
    <t xml:space="preserve">№182 </t>
  </si>
  <si>
    <t xml:space="preserve">№183 </t>
  </si>
  <si>
    <t xml:space="preserve">№184 </t>
  </si>
  <si>
    <t xml:space="preserve">№185 </t>
  </si>
  <si>
    <t xml:space="preserve">№186 </t>
  </si>
  <si>
    <t>№187 сбыт</t>
  </si>
  <si>
    <t>№188\1</t>
  </si>
  <si>
    <t xml:space="preserve">№188\2 </t>
  </si>
  <si>
    <t xml:space="preserve">№189 </t>
  </si>
  <si>
    <t xml:space="preserve">№190 </t>
  </si>
  <si>
    <t xml:space="preserve">№191 </t>
  </si>
  <si>
    <t>№202 сбыт</t>
  </si>
  <si>
    <t xml:space="preserve">№203 </t>
  </si>
  <si>
    <t xml:space="preserve">№204 </t>
  </si>
  <si>
    <t xml:space="preserve">№205 </t>
  </si>
  <si>
    <t xml:space="preserve">№206 </t>
  </si>
  <si>
    <t xml:space="preserve">№207 </t>
  </si>
  <si>
    <t xml:space="preserve">№208 </t>
  </si>
  <si>
    <t xml:space="preserve">№209 </t>
  </si>
  <si>
    <t xml:space="preserve">№210 </t>
  </si>
  <si>
    <t>№210а сбыт</t>
  </si>
  <si>
    <t xml:space="preserve">№211 </t>
  </si>
  <si>
    <t xml:space="preserve">№212 </t>
  </si>
  <si>
    <t xml:space="preserve">№213 </t>
  </si>
  <si>
    <t xml:space="preserve">№214 </t>
  </si>
  <si>
    <t xml:space="preserve">№215 </t>
  </si>
  <si>
    <t>№216сбыт</t>
  </si>
  <si>
    <t>№217 сбыт</t>
  </si>
  <si>
    <t xml:space="preserve">№218 </t>
  </si>
  <si>
    <t>№219 сбыт</t>
  </si>
  <si>
    <t xml:space="preserve">№220 </t>
  </si>
  <si>
    <t xml:space="preserve">№221 </t>
  </si>
  <si>
    <t xml:space="preserve">№222 </t>
  </si>
  <si>
    <t>№223 сбыт</t>
  </si>
  <si>
    <t xml:space="preserve">№224 сбыт </t>
  </si>
  <si>
    <t xml:space="preserve">№225 </t>
  </si>
  <si>
    <t xml:space="preserve">№226 </t>
  </si>
  <si>
    <t>№227 сбыт</t>
  </si>
  <si>
    <t>№228 сбыт</t>
  </si>
  <si>
    <t xml:space="preserve">№229 </t>
  </si>
  <si>
    <t xml:space="preserve">№229а </t>
  </si>
  <si>
    <t xml:space="preserve">№230 </t>
  </si>
  <si>
    <t>№231 сбыт</t>
  </si>
  <si>
    <t xml:space="preserve">№232 </t>
  </si>
  <si>
    <t xml:space="preserve">№233 </t>
  </si>
  <si>
    <t xml:space="preserve">№234 </t>
  </si>
  <si>
    <t xml:space="preserve">№235 </t>
  </si>
  <si>
    <t xml:space="preserve">№236 </t>
  </si>
  <si>
    <t xml:space="preserve">№237 </t>
  </si>
  <si>
    <t xml:space="preserve">№238 </t>
  </si>
  <si>
    <t xml:space="preserve">№239 </t>
  </si>
  <si>
    <t xml:space="preserve">№240 </t>
  </si>
  <si>
    <t xml:space="preserve">№241 </t>
  </si>
  <si>
    <t>№242 сбыт</t>
  </si>
  <si>
    <t>№243\1</t>
  </si>
  <si>
    <t xml:space="preserve">№243\2 </t>
  </si>
  <si>
    <t xml:space="preserve">№244 </t>
  </si>
  <si>
    <t xml:space="preserve">№245 </t>
  </si>
  <si>
    <t xml:space="preserve">№246 </t>
  </si>
  <si>
    <t>№247 сбыт</t>
  </si>
  <si>
    <t>СБЫТ</t>
  </si>
  <si>
    <t xml:space="preserve">№248 </t>
  </si>
  <si>
    <t xml:space="preserve">№249 </t>
  </si>
  <si>
    <t>№Охрана 3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</si>
</sst>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[$-1010419]#,##0.00;\-#,##0.00"/>
    <numFmt numFmtId="166" formatCode="#,##0.00&quot;р.&quot;"/>
    <numFmt numFmtId="167" formatCode="[$-419]mmmm;@"/>
    <numFmt numFmtId="168" formatCode="#,##0.00_ ;\-#,##0.00\ "/>
  </numFmts>
  <fonts count="15"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  <font>
      <b/>
      <sz val="9"/>
      <color indexed="23"/>
      <name val="Tahoma"/>
      <family val="2"/>
      <charset val="204"/>
    </font>
    <font>
      <b/>
      <sz val="10"/>
      <name val="Arial Cyr"/>
      <charset val="204"/>
    </font>
    <font>
      <sz val="16"/>
      <color indexed="8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10"/>
      <name val="Courier New"/>
      <family val="3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indexed="23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charset val="204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top" wrapText="1"/>
    </xf>
    <xf numFmtId="2" fontId="0" fillId="2" borderId="0" xfId="0" applyNumberFormat="1" applyFill="1"/>
    <xf numFmtId="4" fontId="0" fillId="2" borderId="0" xfId="0" applyNumberFormat="1" applyFill="1"/>
    <xf numFmtId="2" fontId="0" fillId="0" borderId="0" xfId="0" applyNumberFormat="1"/>
    <xf numFmtId="0" fontId="2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0" fillId="0" borderId="0" xfId="0" applyBorder="1"/>
    <xf numFmtId="2" fontId="6" fillId="0" borderId="0" xfId="0" applyNumberFormat="1" applyFont="1" applyFill="1" applyAlignment="1">
      <alignment vertical="top" wrapText="1"/>
    </xf>
    <xf numFmtId="166" fontId="7" fillId="0" borderId="0" xfId="0" applyNumberFormat="1" applyFont="1"/>
    <xf numFmtId="167" fontId="2" fillId="0" borderId="1" xfId="0" applyNumberFormat="1" applyFont="1" applyFill="1" applyBorder="1" applyAlignment="1">
      <alignment horizontal="center" vertical="top" wrapText="1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8" fillId="0" borderId="5" xfId="0" applyNumberFormat="1" applyFont="1" applyBorder="1" applyAlignment="1">
      <alignment horizontal="center" wrapText="1"/>
    </xf>
    <xf numFmtId="166" fontId="0" fillId="0" borderId="5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167" fontId="9" fillId="0" borderId="5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4" fontId="8" fillId="0" borderId="6" xfId="0" applyNumberFormat="1" applyFont="1" applyBorder="1" applyAlignment="1">
      <alignment horizontal="center" wrapText="1"/>
    </xf>
    <xf numFmtId="166" fontId="0" fillId="0" borderId="6" xfId="0" applyNumberForma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167" fontId="9" fillId="0" borderId="7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164" fontId="11" fillId="3" borderId="11" xfId="0" applyNumberFormat="1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14" fontId="0" fillId="4" borderId="8" xfId="0" applyNumberFormat="1" applyFill="1" applyBorder="1" applyAlignment="1">
      <alignment horizontal="center"/>
    </xf>
    <xf numFmtId="0" fontId="11" fillId="0" borderId="8" xfId="0" applyFont="1" applyFill="1" applyBorder="1" applyAlignment="1">
      <alignment wrapText="1"/>
    </xf>
    <xf numFmtId="165" fontId="0" fillId="5" borderId="0" xfId="0" applyNumberFormat="1" applyFill="1"/>
    <xf numFmtId="165" fontId="12" fillId="0" borderId="0" xfId="0" applyNumberFormat="1" applyFont="1" applyFill="1" applyBorder="1" applyAlignment="1">
      <alignment vertical="top" wrapText="1"/>
    </xf>
    <xf numFmtId="165" fontId="13" fillId="0" borderId="0" xfId="0" applyNumberFormat="1" applyFont="1" applyFill="1" applyBorder="1" applyAlignment="1">
      <alignment vertical="top" wrapText="1"/>
    </xf>
    <xf numFmtId="168" fontId="12" fillId="5" borderId="0" xfId="0" applyNumberFormat="1" applyFont="1" applyFill="1" applyBorder="1" applyAlignment="1">
      <alignment vertical="top" wrapText="1"/>
    </xf>
    <xf numFmtId="2" fontId="0" fillId="5" borderId="0" xfId="0" applyNumberFormat="1" applyFill="1"/>
    <xf numFmtId="168" fontId="12" fillId="0" borderId="0" xfId="0" applyNumberFormat="1" applyFont="1" applyFill="1" applyBorder="1" applyAlignment="1">
      <alignment vertical="top" wrapText="1"/>
    </xf>
    <xf numFmtId="165" fontId="14" fillId="0" borderId="0" xfId="0" applyNumberFormat="1" applyFont="1"/>
    <xf numFmtId="165" fontId="0" fillId="0" borderId="0" xfId="0" applyNumberFormat="1" applyFill="1"/>
    <xf numFmtId="165" fontId="13" fillId="0" borderId="12" xfId="0" applyNumberFormat="1" applyFont="1" applyFill="1" applyBorder="1" applyAlignment="1">
      <alignment vertical="top" wrapText="1"/>
    </xf>
    <xf numFmtId="165" fontId="0" fillId="5" borderId="0" xfId="0" applyNumberFormat="1" applyFill="1" applyAlignment="1">
      <alignment horizontal="left"/>
    </xf>
    <xf numFmtId="0" fontId="12" fillId="6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%20%20&#1044;&#1054;&#1050;&#1059;&#1052;&#1045;&#1053;&#1058;&#1067;/&#1054;&#1058;&#1044;&#1067;&#1061;/&#1069;&#1051;&#1045;&#1050;&#1058;&#1056;&#1054;&#1069;&#1053;&#1045;&#1056;&#1043;&#1048;&#1071;/2022/&#1069;&#1083;&#1077;&#1082;&#1090;&#1088;&#1080;&#1095;&#1077;&#1089;&#1090;&#1074;&#1086;%2022.04.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ЫТ"/>
      <sheetName val="Квитанции"/>
      <sheetName val="Оплата"/>
      <sheetName val="Лист1"/>
      <sheetName val="Счетчики"/>
      <sheetName val="запросы"/>
      <sheetName val="САЙТ"/>
      <sheetName val="Тек ввод мес"/>
      <sheetName val="Список"/>
      <sheetName val="Перерасчет"/>
      <sheetName val="АЛФАВИТ"/>
    </sheetNames>
    <sheetDataSet>
      <sheetData sheetId="0"/>
      <sheetData sheetId="1"/>
      <sheetData sheetId="2">
        <row r="1">
          <cell r="K1">
            <v>67223.44369999996</v>
          </cell>
          <cell r="Q1">
            <v>-1155.5</v>
          </cell>
          <cell r="AA1">
            <v>136233.13</v>
          </cell>
        </row>
        <row r="3">
          <cell r="BD3">
            <v>-170169.22975294723</v>
          </cell>
        </row>
        <row r="8">
          <cell r="AA8">
            <v>0</v>
          </cell>
          <cell r="BC8">
            <v>-947.28600000000438</v>
          </cell>
        </row>
        <row r="9">
          <cell r="AA9">
            <v>0</v>
          </cell>
          <cell r="BC9">
            <v>3312.5168999999992</v>
          </cell>
        </row>
        <row r="10">
          <cell r="AA10">
            <v>0</v>
          </cell>
          <cell r="BC10">
            <v>-2423.1807000000035</v>
          </cell>
        </row>
        <row r="11">
          <cell r="AA11">
            <v>0</v>
          </cell>
          <cell r="BC11">
            <v>4.6279999999994699</v>
          </cell>
        </row>
        <row r="12">
          <cell r="AA12">
            <v>0</v>
          </cell>
          <cell r="BC12">
            <v>-424.31589999999778</v>
          </cell>
        </row>
        <row r="13">
          <cell r="AA13">
            <v>0</v>
          </cell>
          <cell r="BC13">
            <v>-4433.1014999999989</v>
          </cell>
        </row>
        <row r="14">
          <cell r="AA14">
            <v>0</v>
          </cell>
          <cell r="BC14">
            <v>-2.936400000001695</v>
          </cell>
        </row>
        <row r="15">
          <cell r="AA15">
            <v>0</v>
          </cell>
          <cell r="BC15">
            <v>153.49530000000289</v>
          </cell>
        </row>
        <row r="16">
          <cell r="AA16">
            <v>0</v>
          </cell>
          <cell r="BC16">
            <v>2304.6133000000018</v>
          </cell>
        </row>
        <row r="17">
          <cell r="AA17">
            <v>0</v>
          </cell>
          <cell r="BC17">
            <v>3302.4163000000017</v>
          </cell>
        </row>
        <row r="18">
          <cell r="AA18">
            <v>0</v>
          </cell>
          <cell r="BC18">
            <v>-795.82480000000135</v>
          </cell>
        </row>
        <row r="19">
          <cell r="AA19">
            <v>0</v>
          </cell>
          <cell r="BC19">
            <v>-2842.004100000001</v>
          </cell>
        </row>
        <row r="20">
          <cell r="AA20">
            <v>0</v>
          </cell>
          <cell r="BC20">
            <v>5.2040999999999995</v>
          </cell>
        </row>
        <row r="21">
          <cell r="AA21">
            <v>0</v>
          </cell>
          <cell r="BC21">
            <v>-2612.8438999999948</v>
          </cell>
        </row>
        <row r="22">
          <cell r="AA22">
            <v>0</v>
          </cell>
          <cell r="BC22">
            <v>-3466.687699999999</v>
          </cell>
        </row>
        <row r="23">
          <cell r="AA23">
            <v>0</v>
          </cell>
          <cell r="BC23">
            <v>0.6240999999995438</v>
          </cell>
        </row>
        <row r="24">
          <cell r="AA24">
            <v>0</v>
          </cell>
          <cell r="BC24">
            <v>-471.879200000004</v>
          </cell>
        </row>
        <row r="25">
          <cell r="AA25">
            <v>0</v>
          </cell>
          <cell r="BC25">
            <v>-291.68119999999851</v>
          </cell>
        </row>
        <row r="26">
          <cell r="AA26">
            <v>0</v>
          </cell>
          <cell r="BC26">
            <v>-20720.6014</v>
          </cell>
        </row>
        <row r="27">
          <cell r="AA27">
            <v>0</v>
          </cell>
          <cell r="BC27">
            <v>-724.96000000000026</v>
          </cell>
        </row>
        <row r="28">
          <cell r="AA28">
            <v>0</v>
          </cell>
          <cell r="BC28">
            <v>3286.5116999999982</v>
          </cell>
        </row>
        <row r="29">
          <cell r="AA29">
            <v>0</v>
          </cell>
          <cell r="BC29">
            <v>-5808.6946999999991</v>
          </cell>
        </row>
        <row r="30">
          <cell r="AA30">
            <v>0</v>
          </cell>
          <cell r="BC30">
            <v>46.180499999999711</v>
          </cell>
        </row>
        <row r="31">
          <cell r="AA31">
            <v>0</v>
          </cell>
          <cell r="BC31">
            <v>2056.4313999999981</v>
          </cell>
        </row>
        <row r="32">
          <cell r="AA32">
            <v>0</v>
          </cell>
          <cell r="BC32">
            <v>-8.3732000000000006</v>
          </cell>
        </row>
        <row r="33">
          <cell r="AA33">
            <v>0</v>
          </cell>
          <cell r="BC33">
            <v>-954.66589999999951</v>
          </cell>
        </row>
        <row r="34">
          <cell r="AA34">
            <v>1536.42</v>
          </cell>
          <cell r="BC34">
            <v>-1536.4193000000027</v>
          </cell>
        </row>
        <row r="35">
          <cell r="AA35">
            <v>0</v>
          </cell>
          <cell r="BC35">
            <v>11195.604599999997</v>
          </cell>
        </row>
        <row r="36">
          <cell r="AA36">
            <v>0</v>
          </cell>
          <cell r="BC36">
            <v>361.41720000000134</v>
          </cell>
        </row>
        <row r="37">
          <cell r="AA37">
            <v>0</v>
          </cell>
          <cell r="BC37">
            <v>-4.3548000000000027</v>
          </cell>
        </row>
        <row r="38">
          <cell r="AA38">
            <v>0</v>
          </cell>
          <cell r="BC38">
            <v>4.7999999908370228E-3</v>
          </cell>
        </row>
        <row r="39">
          <cell r="AA39">
            <v>5000</v>
          </cell>
          <cell r="BC39">
            <v>-10117.825799999999</v>
          </cell>
        </row>
        <row r="40">
          <cell r="AA40">
            <v>0</v>
          </cell>
          <cell r="BC40">
            <v>-39898.50420000001</v>
          </cell>
        </row>
        <row r="41">
          <cell r="AA41">
            <v>0</v>
          </cell>
          <cell r="BC41">
            <v>39196.731900000013</v>
          </cell>
        </row>
        <row r="42">
          <cell r="AA42">
            <v>0</v>
          </cell>
          <cell r="BC42">
            <v>-3015.5341000000008</v>
          </cell>
        </row>
        <row r="43">
          <cell r="AA43">
            <v>0</v>
          </cell>
          <cell r="BC43">
            <v>640.01399999999649</v>
          </cell>
        </row>
        <row r="44">
          <cell r="AA44">
            <v>0</v>
          </cell>
          <cell r="BC44">
            <v>-14.069700000000338</v>
          </cell>
        </row>
        <row r="45">
          <cell r="AA45">
            <v>0</v>
          </cell>
          <cell r="BC45">
            <v>-2557.9332999999988</v>
          </cell>
        </row>
        <row r="46">
          <cell r="AA46">
            <v>0</v>
          </cell>
          <cell r="BC46">
            <v>-0.19019999999532503</v>
          </cell>
        </row>
        <row r="47">
          <cell r="AA47">
            <v>0</v>
          </cell>
          <cell r="BC47">
            <v>3.1999999973777449E-3</v>
          </cell>
        </row>
        <row r="48">
          <cell r="AA48">
            <v>0</v>
          </cell>
          <cell r="BC48">
            <v>-290.58998468918583</v>
          </cell>
        </row>
        <row r="49">
          <cell r="AA49">
            <v>0</v>
          </cell>
          <cell r="BC49">
            <v>-582.58610000000476</v>
          </cell>
        </row>
        <row r="50">
          <cell r="AA50">
            <v>0</v>
          </cell>
          <cell r="BC50">
            <v>-0.48820000000019664</v>
          </cell>
        </row>
        <row r="51">
          <cell r="AA51">
            <v>0</v>
          </cell>
          <cell r="BC51">
            <v>79.564199999997982</v>
          </cell>
        </row>
        <row r="52">
          <cell r="AA52">
            <v>0</v>
          </cell>
          <cell r="BC52">
            <v>3.0036000000067418</v>
          </cell>
        </row>
        <row r="53">
          <cell r="AA53">
            <v>1000</v>
          </cell>
          <cell r="BC53">
            <v>-63.771000000001521</v>
          </cell>
        </row>
        <row r="54">
          <cell r="AA54">
            <v>0</v>
          </cell>
          <cell r="BC54">
            <v>-5980.6577000000043</v>
          </cell>
        </row>
        <row r="55">
          <cell r="AA55">
            <v>0</v>
          </cell>
          <cell r="BC55">
            <v>5764.239099999988</v>
          </cell>
        </row>
        <row r="56">
          <cell r="AA56">
            <v>0</v>
          </cell>
          <cell r="BC56">
            <v>249.70829999999876</v>
          </cell>
        </row>
        <row r="57">
          <cell r="AA57">
            <v>0</v>
          </cell>
          <cell r="BC57">
            <v>0</v>
          </cell>
        </row>
        <row r="58">
          <cell r="AA58">
            <v>0</v>
          </cell>
          <cell r="BC58">
            <v>-8844.4768000000076</v>
          </cell>
        </row>
        <row r="59">
          <cell r="AA59">
            <v>0</v>
          </cell>
          <cell r="BC59">
            <v>-1536.4354999999971</v>
          </cell>
        </row>
        <row r="60">
          <cell r="AA60">
            <v>0</v>
          </cell>
          <cell r="BC60">
            <v>-2071.5971</v>
          </cell>
        </row>
        <row r="61">
          <cell r="AA61">
            <v>0</v>
          </cell>
          <cell r="BC61">
            <v>-3442.1015999999945</v>
          </cell>
        </row>
        <row r="62">
          <cell r="AA62">
            <v>0</v>
          </cell>
          <cell r="BC62">
            <v>86.016200000001845</v>
          </cell>
        </row>
        <row r="63">
          <cell r="AA63">
            <v>0</v>
          </cell>
          <cell r="BC63">
            <v>-405.2077000000013</v>
          </cell>
        </row>
        <row r="64">
          <cell r="AA64">
            <v>0</v>
          </cell>
          <cell r="BC64">
            <v>0.13799999999991996</v>
          </cell>
        </row>
        <row r="65">
          <cell r="AA65">
            <v>1661</v>
          </cell>
          <cell r="BC65">
            <v>-1660.840600000002</v>
          </cell>
        </row>
        <row r="66">
          <cell r="AA66">
            <v>0</v>
          </cell>
          <cell r="BC66">
            <v>-835.32139999999754</v>
          </cell>
        </row>
        <row r="67">
          <cell r="AA67">
            <v>10000</v>
          </cell>
          <cell r="BC67">
            <v>-7858.7514999999985</v>
          </cell>
        </row>
        <row r="68">
          <cell r="AA68">
            <v>0</v>
          </cell>
          <cell r="BC68">
            <v>-2560.3451999999997</v>
          </cell>
        </row>
        <row r="69">
          <cell r="AA69">
            <v>0</v>
          </cell>
          <cell r="BC69">
            <v>3.7921000000046661</v>
          </cell>
        </row>
        <row r="70">
          <cell r="AA70">
            <v>0</v>
          </cell>
          <cell r="BC70">
            <v>2543.8484999999973</v>
          </cell>
        </row>
        <row r="71">
          <cell r="AA71">
            <v>0</v>
          </cell>
          <cell r="BC71">
            <v>-1388.9695499999998</v>
          </cell>
        </row>
        <row r="72">
          <cell r="AA72">
            <v>0</v>
          </cell>
          <cell r="BC72">
            <v>-5.1406999999966274</v>
          </cell>
        </row>
        <row r="73">
          <cell r="AA73">
            <v>0</v>
          </cell>
          <cell r="BC73">
            <v>3211.5498000000066</v>
          </cell>
        </row>
        <row r="74">
          <cell r="AA74">
            <v>0</v>
          </cell>
          <cell r="BC74">
            <v>-981.29550000000154</v>
          </cell>
        </row>
        <row r="75">
          <cell r="AA75">
            <v>0</v>
          </cell>
          <cell r="BC75">
            <v>-9177.9300000000021</v>
          </cell>
        </row>
        <row r="76">
          <cell r="AA76">
            <v>0</v>
          </cell>
          <cell r="BC76">
            <v>-2.2999999946478056E-3</v>
          </cell>
        </row>
        <row r="77">
          <cell r="AA77">
            <v>0</v>
          </cell>
          <cell r="BC77">
            <v>4.9999999964711606E-3</v>
          </cell>
        </row>
        <row r="78">
          <cell r="AA78">
            <v>0</v>
          </cell>
          <cell r="BC78">
            <v>-40.548599999999169</v>
          </cell>
        </row>
        <row r="79">
          <cell r="AA79">
            <v>0</v>
          </cell>
          <cell r="BC79">
            <v>43417.196699999993</v>
          </cell>
        </row>
        <row r="80">
          <cell r="AA80">
            <v>0</v>
          </cell>
          <cell r="BC80">
            <v>-31700.216300000004</v>
          </cell>
        </row>
        <row r="81">
          <cell r="AA81">
            <v>0</v>
          </cell>
          <cell r="BC81">
            <v>44.424200000032215</v>
          </cell>
        </row>
        <row r="82">
          <cell r="AA82">
            <v>0</v>
          </cell>
          <cell r="BC82">
            <v>-2.2000000008119969E-3</v>
          </cell>
        </row>
        <row r="83">
          <cell r="AA83">
            <v>0</v>
          </cell>
          <cell r="BC83">
            <v>1145.1725999999981</v>
          </cell>
        </row>
        <row r="84">
          <cell r="AA84">
            <v>213.67</v>
          </cell>
          <cell r="BC84">
            <v>-213.67030000000702</v>
          </cell>
        </row>
        <row r="85">
          <cell r="AA85">
            <v>0</v>
          </cell>
          <cell r="BC85">
            <v>-1904.2324589999994</v>
          </cell>
        </row>
        <row r="86">
          <cell r="AA86">
            <v>2000</v>
          </cell>
          <cell r="BC86">
            <v>-440.80900000000395</v>
          </cell>
        </row>
        <row r="87">
          <cell r="AA87">
            <v>0</v>
          </cell>
          <cell r="BC87">
            <v>1342.7099999999996</v>
          </cell>
        </row>
        <row r="88">
          <cell r="AA88">
            <v>0</v>
          </cell>
          <cell r="BC88">
            <v>290.71599999999887</v>
          </cell>
        </row>
        <row r="89">
          <cell r="AA89">
            <v>3050</v>
          </cell>
          <cell r="BC89">
            <v>2372.5627000000013</v>
          </cell>
        </row>
        <row r="90">
          <cell r="AA90">
            <v>0</v>
          </cell>
          <cell r="BC90">
            <v>0.15409999998792046</v>
          </cell>
        </row>
        <row r="91">
          <cell r="AA91">
            <v>0</v>
          </cell>
          <cell r="BC91">
            <v>-1407.6364000000001</v>
          </cell>
        </row>
        <row r="92">
          <cell r="AA92">
            <v>5560</v>
          </cell>
          <cell r="BC92">
            <v>-5550.3738599999997</v>
          </cell>
        </row>
        <row r="93">
          <cell r="AA93">
            <v>0</v>
          </cell>
          <cell r="BC93">
            <v>-4467.5277000000015</v>
          </cell>
        </row>
        <row r="94">
          <cell r="AA94">
            <v>1000</v>
          </cell>
          <cell r="BC94">
            <v>-427.73889999999909</v>
          </cell>
        </row>
        <row r="95">
          <cell r="AA95">
            <v>0</v>
          </cell>
          <cell r="BC95">
            <v>-2637.8451999999984</v>
          </cell>
        </row>
        <row r="96">
          <cell r="AA96">
            <v>0</v>
          </cell>
          <cell r="BC96">
            <v>-2060.5121999999956</v>
          </cell>
        </row>
        <row r="97">
          <cell r="AA97">
            <v>0</v>
          </cell>
          <cell r="BC97">
            <v>-1337.9623000000006</v>
          </cell>
        </row>
        <row r="98">
          <cell r="AA98">
            <v>0</v>
          </cell>
          <cell r="BC98">
            <v>6963.1266000000032</v>
          </cell>
        </row>
        <row r="99">
          <cell r="AA99">
            <v>0</v>
          </cell>
          <cell r="BC99">
            <v>-7473.1689000000033</v>
          </cell>
        </row>
        <row r="100">
          <cell r="AA100">
            <v>0</v>
          </cell>
          <cell r="BC100">
            <v>-160.25940000000074</v>
          </cell>
        </row>
        <row r="101">
          <cell r="AA101">
            <v>0</v>
          </cell>
          <cell r="BC101">
            <v>62.401600000000265</v>
          </cell>
        </row>
        <row r="102">
          <cell r="AA102">
            <v>1000</v>
          </cell>
          <cell r="BC102">
            <v>33.341099999997823</v>
          </cell>
        </row>
        <row r="103">
          <cell r="AA103">
            <v>0</v>
          </cell>
          <cell r="BC103">
            <v>0.45679999999993015</v>
          </cell>
        </row>
        <row r="104">
          <cell r="AA104">
            <v>0</v>
          </cell>
          <cell r="BC104">
            <v>-5732.0215000000062</v>
          </cell>
        </row>
        <row r="105">
          <cell r="AA105">
            <v>0</v>
          </cell>
          <cell r="BC105">
            <v>-225.25220000000093</v>
          </cell>
        </row>
        <row r="106">
          <cell r="AA106">
            <v>0</v>
          </cell>
          <cell r="BC106">
            <v>82.579600000003524</v>
          </cell>
        </row>
        <row r="107">
          <cell r="AA107">
            <v>0</v>
          </cell>
          <cell r="BC107">
            <v>6336.6929000000027</v>
          </cell>
        </row>
        <row r="108">
          <cell r="AA108">
            <v>5508</v>
          </cell>
          <cell r="BC108">
            <v>-15251.730600000006</v>
          </cell>
        </row>
        <row r="109">
          <cell r="AA109">
            <v>13873.62</v>
          </cell>
          <cell r="BC109">
            <v>-10148.807600000007</v>
          </cell>
        </row>
        <row r="110">
          <cell r="AA110">
            <v>-317.62</v>
          </cell>
          <cell r="BC110">
            <v>317.62</v>
          </cell>
        </row>
        <row r="111">
          <cell r="AA111">
            <v>0</v>
          </cell>
          <cell r="BC111">
            <v>-185.97109999999893</v>
          </cell>
        </row>
        <row r="112">
          <cell r="AA112">
            <v>0</v>
          </cell>
          <cell r="BC112">
            <v>-1881.9497999999974</v>
          </cell>
        </row>
        <row r="113">
          <cell r="AA113">
            <v>0</v>
          </cell>
          <cell r="BC113">
            <v>871.81420000000014</v>
          </cell>
        </row>
        <row r="114">
          <cell r="AA114">
            <v>0</v>
          </cell>
          <cell r="BC114">
            <v>-487.16945101580171</v>
          </cell>
        </row>
        <row r="115">
          <cell r="AA115">
            <v>0</v>
          </cell>
          <cell r="BC115">
            <v>-292.4616000000006</v>
          </cell>
        </row>
        <row r="116">
          <cell r="AA116">
            <v>3500</v>
          </cell>
          <cell r="BC116">
            <v>-3179.2167999999979</v>
          </cell>
        </row>
        <row r="117">
          <cell r="AA117">
            <v>0</v>
          </cell>
          <cell r="BC117">
            <v>-1.0360999999999994</v>
          </cell>
        </row>
        <row r="118">
          <cell r="AA118">
            <v>0</v>
          </cell>
          <cell r="BC118">
            <v>-548.54369999999756</v>
          </cell>
        </row>
        <row r="119">
          <cell r="AA119">
            <v>0</v>
          </cell>
          <cell r="BC119">
            <v>0.23100999998973748</v>
          </cell>
        </row>
        <row r="120">
          <cell r="AA120">
            <v>0</v>
          </cell>
          <cell r="BC120">
            <v>-36.459199999999932</v>
          </cell>
        </row>
        <row r="121">
          <cell r="AA121">
            <v>0</v>
          </cell>
          <cell r="BC121">
            <v>6585.3502999999928</v>
          </cell>
        </row>
        <row r="122">
          <cell r="AA122">
            <v>0</v>
          </cell>
          <cell r="BC122">
            <v>-10353.665599999998</v>
          </cell>
        </row>
        <row r="123">
          <cell r="AA123">
            <v>0</v>
          </cell>
          <cell r="BC123">
            <v>115.24670000000125</v>
          </cell>
        </row>
        <row r="124">
          <cell r="AA124">
            <v>0</v>
          </cell>
          <cell r="BC124">
            <v>-130.37849999999952</v>
          </cell>
        </row>
        <row r="125">
          <cell r="AA125">
            <v>0</v>
          </cell>
          <cell r="BC125">
            <v>0.62</v>
          </cell>
        </row>
        <row r="126">
          <cell r="AA126">
            <v>0</v>
          </cell>
          <cell r="BC126">
            <v>-4880.1322999999957</v>
          </cell>
        </row>
        <row r="127">
          <cell r="AA127">
            <v>150</v>
          </cell>
          <cell r="BC127">
            <v>-1.3527000000003357</v>
          </cell>
        </row>
        <row r="128">
          <cell r="AA128">
            <v>0</v>
          </cell>
          <cell r="BC128">
            <v>-12810.8032</v>
          </cell>
        </row>
        <row r="129">
          <cell r="AA129">
            <v>0</v>
          </cell>
          <cell r="BC129">
            <v>402.83109999999988</v>
          </cell>
        </row>
        <row r="130">
          <cell r="AA130">
            <v>0</v>
          </cell>
          <cell r="BC130">
            <v>-4.2000000019015715E-3</v>
          </cell>
        </row>
        <row r="131">
          <cell r="AA131">
            <v>0</v>
          </cell>
          <cell r="BC131">
            <v>0.86440000000129658</v>
          </cell>
        </row>
        <row r="132">
          <cell r="AA132">
            <v>0</v>
          </cell>
          <cell r="BC132">
            <v>932.57870000000526</v>
          </cell>
        </row>
        <row r="133">
          <cell r="AA133">
            <v>0</v>
          </cell>
          <cell r="BC133">
            <v>163.07890000000049</v>
          </cell>
        </row>
        <row r="134">
          <cell r="AA134">
            <v>0</v>
          </cell>
          <cell r="BC134">
            <v>-16588.385100000007</v>
          </cell>
        </row>
        <row r="135">
          <cell r="AA135">
            <v>0</v>
          </cell>
          <cell r="BC135">
            <v>286.54629999999452</v>
          </cell>
        </row>
        <row r="136">
          <cell r="AA136">
            <v>0</v>
          </cell>
          <cell r="BC136">
            <v>-9.0000000000145519E-4</v>
          </cell>
        </row>
        <row r="137">
          <cell r="AA137">
            <v>0</v>
          </cell>
          <cell r="BC137">
            <v>0</v>
          </cell>
        </row>
        <row r="138">
          <cell r="AA138">
            <v>3900</v>
          </cell>
          <cell r="BC138">
            <v>-3853.9573000000037</v>
          </cell>
        </row>
        <row r="139">
          <cell r="AA139">
            <v>0</v>
          </cell>
          <cell r="BC139">
            <v>0</v>
          </cell>
        </row>
        <row r="140">
          <cell r="AA140">
            <v>0</v>
          </cell>
          <cell r="BC140">
            <v>7.9999999998108251E-3</v>
          </cell>
        </row>
        <row r="141">
          <cell r="AA141">
            <v>0</v>
          </cell>
          <cell r="BC141">
            <v>-104.16960000000003</v>
          </cell>
        </row>
        <row r="142">
          <cell r="AA142">
            <v>0</v>
          </cell>
          <cell r="BC142">
            <v>-1509.8233999999989</v>
          </cell>
        </row>
        <row r="143">
          <cell r="AA143">
            <v>0</v>
          </cell>
          <cell r="BC143">
            <v>29.438200000005395</v>
          </cell>
        </row>
        <row r="144">
          <cell r="BC144">
            <v>498.18489999999997</v>
          </cell>
        </row>
        <row r="145">
          <cell r="AA145">
            <v>2645</v>
          </cell>
          <cell r="BC145">
            <v>2645.5855999999994</v>
          </cell>
        </row>
        <row r="146">
          <cell r="AA146">
            <v>0</v>
          </cell>
          <cell r="BC146">
            <v>-8635.8909000000003</v>
          </cell>
        </row>
        <row r="147">
          <cell r="AA147">
            <v>0</v>
          </cell>
          <cell r="BC147">
            <v>-7000.270300000001</v>
          </cell>
        </row>
        <row r="148">
          <cell r="AA148">
            <v>0</v>
          </cell>
          <cell r="BC148">
            <v>913.19839999999976</v>
          </cell>
        </row>
        <row r="149">
          <cell r="AA149">
            <v>0</v>
          </cell>
          <cell r="BC149">
            <v>711.49490875777678</v>
          </cell>
        </row>
        <row r="150">
          <cell r="AA150">
            <v>0</v>
          </cell>
          <cell r="BC150">
            <v>-17538.254560000008</v>
          </cell>
        </row>
        <row r="151">
          <cell r="AA151">
            <v>0</v>
          </cell>
          <cell r="BC151">
            <v>1.5999999977793777E-3</v>
          </cell>
        </row>
        <row r="152">
          <cell r="AA152">
            <v>7000</v>
          </cell>
          <cell r="BC152">
            <v>-6912.314900000023</v>
          </cell>
        </row>
        <row r="153">
          <cell r="AA153">
            <v>0</v>
          </cell>
          <cell r="BC153">
            <v>9.0264999999988049</v>
          </cell>
        </row>
        <row r="154">
          <cell r="AA154">
            <v>0</v>
          </cell>
          <cell r="BC154">
            <v>1.133800000000424</v>
          </cell>
        </row>
        <row r="155">
          <cell r="AA155">
            <v>0</v>
          </cell>
          <cell r="BC155">
            <v>-68.909099999998887</v>
          </cell>
        </row>
        <row r="156">
          <cell r="AA156">
            <v>0</v>
          </cell>
          <cell r="BC156">
            <v>-3434.958999999998</v>
          </cell>
        </row>
        <row r="157">
          <cell r="AA157">
            <v>0</v>
          </cell>
          <cell r="BC157">
            <v>8883.8664000000008</v>
          </cell>
        </row>
        <row r="158">
          <cell r="AA158">
            <v>0</v>
          </cell>
          <cell r="BC158">
            <v>1.0000000029322109E-3</v>
          </cell>
        </row>
        <row r="159">
          <cell r="AA159">
            <v>0</v>
          </cell>
          <cell r="BC159">
            <v>2.4298000000035245</v>
          </cell>
        </row>
        <row r="160">
          <cell r="AA160">
            <v>6508.04</v>
          </cell>
          <cell r="BC160">
            <v>-6508.0427000000082</v>
          </cell>
        </row>
        <row r="161">
          <cell r="AA161">
            <v>0</v>
          </cell>
          <cell r="BC161">
            <v>0.75610000000051514</v>
          </cell>
        </row>
        <row r="162">
          <cell r="AA162">
            <v>0</v>
          </cell>
          <cell r="BC162">
            <v>-24338.461800000001</v>
          </cell>
        </row>
        <row r="163">
          <cell r="AA163">
            <v>0</v>
          </cell>
          <cell r="BC163">
            <v>26198.421799999996</v>
          </cell>
        </row>
        <row r="164">
          <cell r="AA164">
            <v>0</v>
          </cell>
          <cell r="BC164">
            <v>218.90550000000007</v>
          </cell>
        </row>
        <row r="165">
          <cell r="AA165">
            <v>0</v>
          </cell>
          <cell r="BC165">
            <v>-56.552300000000017</v>
          </cell>
        </row>
        <row r="166">
          <cell r="AA166">
            <v>0</v>
          </cell>
          <cell r="BC166">
            <v>-43.067399999999836</v>
          </cell>
        </row>
        <row r="167">
          <cell r="AA167">
            <v>0</v>
          </cell>
          <cell r="BC167">
            <v>-5513.2425000000094</v>
          </cell>
        </row>
        <row r="168">
          <cell r="AA168">
            <v>0</v>
          </cell>
          <cell r="BC168">
            <v>-15414.386800000007</v>
          </cell>
        </row>
        <row r="169">
          <cell r="AA169">
            <v>0</v>
          </cell>
          <cell r="BC169">
            <v>15415.050100000002</v>
          </cell>
        </row>
        <row r="170">
          <cell r="AA170">
            <v>14500</v>
          </cell>
          <cell r="BC170">
            <v>45843.129000000015</v>
          </cell>
        </row>
        <row r="171">
          <cell r="AA171">
            <v>0</v>
          </cell>
          <cell r="BC171">
            <v>-60102.318549999982</v>
          </cell>
        </row>
        <row r="172">
          <cell r="AA172">
            <v>0</v>
          </cell>
          <cell r="BC172">
            <v>-4348.347999999999</v>
          </cell>
        </row>
        <row r="173">
          <cell r="AA173">
            <v>0</v>
          </cell>
          <cell r="BC173">
            <v>-4.0187999999993007</v>
          </cell>
        </row>
        <row r="174">
          <cell r="AA174">
            <v>0</v>
          </cell>
          <cell r="BC174">
            <v>-6.6602000000253936</v>
          </cell>
        </row>
        <row r="175">
          <cell r="AA175">
            <v>29500</v>
          </cell>
          <cell r="BC175">
            <v>-29581.287600000003</v>
          </cell>
        </row>
        <row r="176">
          <cell r="AA176">
            <v>0</v>
          </cell>
          <cell r="BC176">
            <v>-3.4000000015339538E-3</v>
          </cell>
        </row>
        <row r="177">
          <cell r="AA177">
            <v>0</v>
          </cell>
          <cell r="BC177">
            <v>7.9999999815072442E-4</v>
          </cell>
        </row>
        <row r="178">
          <cell r="AA178">
            <v>0</v>
          </cell>
          <cell r="BC178">
            <v>-1.2774999999997385</v>
          </cell>
        </row>
        <row r="179">
          <cell r="AA179">
            <v>0</v>
          </cell>
          <cell r="BC179">
            <v>1067.9003999999973</v>
          </cell>
        </row>
        <row r="180">
          <cell r="AA180">
            <v>0</v>
          </cell>
          <cell r="BC180">
            <v>1819.1937999999955</v>
          </cell>
        </row>
        <row r="181">
          <cell r="AA181">
            <v>0</v>
          </cell>
          <cell r="BC181">
            <v>73.655600000003687</v>
          </cell>
        </row>
        <row r="182">
          <cell r="AA182">
            <v>0</v>
          </cell>
          <cell r="BC182">
            <v>-9825.1943999999985</v>
          </cell>
        </row>
        <row r="183">
          <cell r="AA183">
            <v>0</v>
          </cell>
          <cell r="BC183">
            <v>-6126.7397000000092</v>
          </cell>
        </row>
        <row r="184">
          <cell r="AA184">
            <v>0</v>
          </cell>
          <cell r="BC184">
            <v>7119.9991</v>
          </cell>
        </row>
        <row r="185">
          <cell r="AA185">
            <v>0</v>
          </cell>
          <cell r="BC185">
            <v>13475.622799999996</v>
          </cell>
        </row>
        <row r="186">
          <cell r="AA186">
            <v>0</v>
          </cell>
          <cell r="BC186">
            <v>-8368.7613000000019</v>
          </cell>
        </row>
        <row r="187">
          <cell r="AA187">
            <v>0</v>
          </cell>
          <cell r="BC187">
            <v>-2078.7950999999985</v>
          </cell>
        </row>
        <row r="188">
          <cell r="AA188">
            <v>0</v>
          </cell>
          <cell r="BC188">
            <v>0</v>
          </cell>
        </row>
        <row r="189">
          <cell r="AA189">
            <v>0</v>
          </cell>
          <cell r="BC189">
            <v>2.0099999910598854E-3</v>
          </cell>
        </row>
        <row r="190">
          <cell r="AA190">
            <v>0</v>
          </cell>
          <cell r="BC190">
            <v>-292.12920000000014</v>
          </cell>
        </row>
        <row r="191">
          <cell r="AA191">
            <v>0</v>
          </cell>
          <cell r="BC191">
            <v>-22.866999999999749</v>
          </cell>
        </row>
        <row r="192">
          <cell r="AA192">
            <v>0</v>
          </cell>
          <cell r="BC192">
            <v>0.45970000000124855</v>
          </cell>
        </row>
        <row r="193">
          <cell r="AA193">
            <v>0</v>
          </cell>
          <cell r="BC193">
            <v>9.9999999561184438E-4</v>
          </cell>
        </row>
        <row r="194">
          <cell r="AA194">
            <v>0</v>
          </cell>
          <cell r="BC194">
            <v>-994.21100000000354</v>
          </cell>
        </row>
        <row r="195">
          <cell r="AA195">
            <v>0</v>
          </cell>
          <cell r="BC195">
            <v>8339.2908999999981</v>
          </cell>
        </row>
        <row r="196">
          <cell r="AA196">
            <v>0</v>
          </cell>
          <cell r="BC196">
            <v>2562.8873000000031</v>
          </cell>
        </row>
        <row r="197">
          <cell r="AA197">
            <v>0</v>
          </cell>
          <cell r="BC197">
            <v>26.260400000006239</v>
          </cell>
        </row>
        <row r="198">
          <cell r="AA198">
            <v>0</v>
          </cell>
          <cell r="BC198">
            <v>4181.7017999999998</v>
          </cell>
        </row>
        <row r="199">
          <cell r="AA199">
            <v>0</v>
          </cell>
          <cell r="BC199">
            <v>-1654.4184000000027</v>
          </cell>
        </row>
        <row r="200">
          <cell r="AA200">
            <v>0</v>
          </cell>
          <cell r="BC200">
            <v>18.241000000005442</v>
          </cell>
        </row>
        <row r="201">
          <cell r="AA201">
            <v>0</v>
          </cell>
          <cell r="BC201">
            <v>1.4999999998508429E-3</v>
          </cell>
        </row>
        <row r="202">
          <cell r="AA202">
            <v>0</v>
          </cell>
          <cell r="BC202">
            <v>105.44470000000439</v>
          </cell>
        </row>
        <row r="203">
          <cell r="AA203">
            <v>0</v>
          </cell>
          <cell r="BC203">
            <v>-225.76390000000123</v>
          </cell>
        </row>
        <row r="204">
          <cell r="AA204">
            <v>0</v>
          </cell>
          <cell r="BC204">
            <v>0.80379999999695428</v>
          </cell>
        </row>
        <row r="205">
          <cell r="AA205">
            <v>0</v>
          </cell>
          <cell r="BC205">
            <v>23346.706199999997</v>
          </cell>
        </row>
        <row r="206">
          <cell r="AA206">
            <v>0</v>
          </cell>
          <cell r="BC206">
            <v>-23346.706999999995</v>
          </cell>
        </row>
        <row r="207">
          <cell r="AA207">
            <v>0</v>
          </cell>
          <cell r="BC207">
            <v>-1711.0054000000061</v>
          </cell>
        </row>
        <row r="208">
          <cell r="AA208">
            <v>0</v>
          </cell>
          <cell r="BC208">
            <v>1592.5763000000004</v>
          </cell>
        </row>
        <row r="209">
          <cell r="AA209">
            <v>0</v>
          </cell>
          <cell r="BC209">
            <v>1.1208999999992102</v>
          </cell>
        </row>
        <row r="210">
          <cell r="AA210">
            <v>7000</v>
          </cell>
          <cell r="BC210">
            <v>-7035.4463000000051</v>
          </cell>
        </row>
        <row r="211">
          <cell r="AA211">
            <v>300</v>
          </cell>
          <cell r="BC211">
            <v>-12.522099999999952</v>
          </cell>
        </row>
        <row r="212">
          <cell r="AA212">
            <v>0</v>
          </cell>
          <cell r="BC212">
            <v>97.697499999996595</v>
          </cell>
        </row>
        <row r="213">
          <cell r="AA213">
            <v>0</v>
          </cell>
          <cell r="BC213">
            <v>746.90890000000013</v>
          </cell>
        </row>
        <row r="214">
          <cell r="AA214">
            <v>1200</v>
          </cell>
          <cell r="BC214">
            <v>-1129.7651000000087</v>
          </cell>
        </row>
        <row r="215">
          <cell r="AA215">
            <v>0</v>
          </cell>
          <cell r="BC215">
            <v>-6.5025999999999513</v>
          </cell>
        </row>
        <row r="216">
          <cell r="AA216">
            <v>0</v>
          </cell>
          <cell r="BC216">
            <v>-1087.9956000000004</v>
          </cell>
        </row>
        <row r="217">
          <cell r="AA217">
            <v>0</v>
          </cell>
          <cell r="BC217">
            <v>456.75890000000038</v>
          </cell>
        </row>
        <row r="218">
          <cell r="AA218">
            <v>0</v>
          </cell>
          <cell r="BC218">
            <v>34.937099999999191</v>
          </cell>
        </row>
        <row r="219">
          <cell r="AA219">
            <v>0</v>
          </cell>
          <cell r="BC219">
            <v>4015.6006999999977</v>
          </cell>
        </row>
        <row r="220">
          <cell r="AA220">
            <v>0</v>
          </cell>
          <cell r="BC220">
            <v>47.215799999993791</v>
          </cell>
        </row>
        <row r="221">
          <cell r="AA221">
            <v>0</v>
          </cell>
          <cell r="BC221">
            <v>-3004.9317999999989</v>
          </cell>
        </row>
        <row r="222">
          <cell r="AA222">
            <v>0</v>
          </cell>
          <cell r="BC222">
            <v>84.592800000000807</v>
          </cell>
        </row>
        <row r="223">
          <cell r="AA223">
            <v>0</v>
          </cell>
          <cell r="BC223">
            <v>6844.78</v>
          </cell>
        </row>
        <row r="224">
          <cell r="AA224">
            <v>0</v>
          </cell>
          <cell r="BC224">
            <v>227.97589999999943</v>
          </cell>
        </row>
        <row r="225">
          <cell r="AA225">
            <v>0</v>
          </cell>
          <cell r="BC225">
            <v>8.2780000000024643</v>
          </cell>
        </row>
        <row r="226">
          <cell r="AA226">
            <v>0</v>
          </cell>
          <cell r="BC226">
            <v>66.626500000000064</v>
          </cell>
        </row>
        <row r="227">
          <cell r="AA227">
            <v>0</v>
          </cell>
          <cell r="BC227">
            <v>2881.4714000000004</v>
          </cell>
        </row>
        <row r="228">
          <cell r="AA228">
            <v>0</v>
          </cell>
          <cell r="BC228">
            <v>127.94809999999825</v>
          </cell>
        </row>
        <row r="229">
          <cell r="AA229">
            <v>0</v>
          </cell>
          <cell r="BC229">
            <v>-5781.8977000000032</v>
          </cell>
        </row>
        <row r="230">
          <cell r="AA230">
            <v>0</v>
          </cell>
          <cell r="BC230">
            <v>4925.0938999999989</v>
          </cell>
        </row>
        <row r="231">
          <cell r="AA231">
            <v>0</v>
          </cell>
          <cell r="BC231">
            <v>-4237.0262999999986</v>
          </cell>
        </row>
        <row r="232">
          <cell r="AA232">
            <v>0</v>
          </cell>
          <cell r="BC232">
            <v>1.8999999992956873E-3</v>
          </cell>
        </row>
        <row r="233">
          <cell r="AA233">
            <v>0</v>
          </cell>
          <cell r="BC233">
            <v>2.2648000000003776</v>
          </cell>
        </row>
        <row r="234">
          <cell r="AA234">
            <v>0</v>
          </cell>
          <cell r="BC234">
            <v>135.55139999999778</v>
          </cell>
        </row>
        <row r="235">
          <cell r="AA235">
            <v>0</v>
          </cell>
          <cell r="BC235">
            <v>122.97359999999685</v>
          </cell>
        </row>
        <row r="236">
          <cell r="AA236">
            <v>0</v>
          </cell>
          <cell r="BC236">
            <v>1559.5481000000095</v>
          </cell>
        </row>
        <row r="237">
          <cell r="AA237">
            <v>0</v>
          </cell>
          <cell r="BC237">
            <v>3906.0548000000063</v>
          </cell>
        </row>
        <row r="238">
          <cell r="AA238">
            <v>0</v>
          </cell>
          <cell r="BC238">
            <v>1794.353700000001</v>
          </cell>
        </row>
        <row r="239">
          <cell r="AA239">
            <v>0</v>
          </cell>
          <cell r="BC239">
            <v>-2.9000000035921403E-3</v>
          </cell>
        </row>
        <row r="240">
          <cell r="AA240">
            <v>0</v>
          </cell>
          <cell r="BC240">
            <v>827.79239999999982</v>
          </cell>
        </row>
        <row r="241">
          <cell r="AA241">
            <v>0</v>
          </cell>
          <cell r="BC241">
            <v>-762.72115699999904</v>
          </cell>
        </row>
        <row r="242">
          <cell r="AA242">
            <v>0</v>
          </cell>
          <cell r="BC242">
            <v>0.38249999999999318</v>
          </cell>
        </row>
        <row r="243">
          <cell r="AA243">
            <v>0</v>
          </cell>
          <cell r="BC243">
            <v>5380.6573000000026</v>
          </cell>
        </row>
        <row r="244">
          <cell r="AA244">
            <v>0</v>
          </cell>
          <cell r="BC244">
            <v>-3233.554500000002</v>
          </cell>
        </row>
        <row r="245">
          <cell r="AA245">
            <v>0</v>
          </cell>
          <cell r="BC245">
            <v>-0.76620000000548316</v>
          </cell>
        </row>
        <row r="246">
          <cell r="BC246">
            <v>4.4600000000173168E-2</v>
          </cell>
        </row>
        <row r="247">
          <cell r="AA247">
            <v>0</v>
          </cell>
          <cell r="BC247">
            <v>187.74930000000012</v>
          </cell>
        </row>
        <row r="248">
          <cell r="AA248">
            <v>6100</v>
          </cell>
          <cell r="BC248">
            <v>-6084.2055</v>
          </cell>
        </row>
        <row r="249">
          <cell r="AA249">
            <v>0</v>
          </cell>
          <cell r="BC249">
            <v>-36.048100000000318</v>
          </cell>
        </row>
        <row r="250">
          <cell r="AA250">
            <v>0</v>
          </cell>
          <cell r="BC250">
            <v>2025.1588999999972</v>
          </cell>
        </row>
        <row r="251">
          <cell r="AA251">
            <v>0</v>
          </cell>
          <cell r="BC251">
            <v>134.05230000000023</v>
          </cell>
        </row>
        <row r="252">
          <cell r="AA252">
            <v>0</v>
          </cell>
          <cell r="BC252">
            <v>-119.36110000000004</v>
          </cell>
        </row>
        <row r="253">
          <cell r="AA253">
            <v>0</v>
          </cell>
          <cell r="BC253">
            <v>-0.48619999999654057</v>
          </cell>
        </row>
        <row r="254">
          <cell r="AA254">
            <v>0</v>
          </cell>
          <cell r="BC254">
            <v>5.2889999997432824E-2</v>
          </cell>
        </row>
        <row r="255">
          <cell r="AA255">
            <v>0</v>
          </cell>
          <cell r="BC255">
            <v>62.33810000000085</v>
          </cell>
        </row>
        <row r="256">
          <cell r="AA256">
            <v>0</v>
          </cell>
          <cell r="BC256">
            <v>-12252.406799999968</v>
          </cell>
        </row>
        <row r="257">
          <cell r="AA257">
            <v>0</v>
          </cell>
          <cell r="BC257">
            <v>-2.7921000000004863</v>
          </cell>
        </row>
        <row r="258">
          <cell r="AA258">
            <v>0</v>
          </cell>
          <cell r="BC258">
            <v>-3.6999999988438503E-3</v>
          </cell>
        </row>
        <row r="259">
          <cell r="AA259">
            <v>0</v>
          </cell>
          <cell r="BC259">
            <v>534.09810000000107</v>
          </cell>
        </row>
        <row r="260">
          <cell r="AA260">
            <v>0</v>
          </cell>
          <cell r="BC260">
            <v>113.69280000000074</v>
          </cell>
        </row>
        <row r="261">
          <cell r="AA261">
            <v>0</v>
          </cell>
          <cell r="BC261">
            <v>158.86939999999524</v>
          </cell>
        </row>
        <row r="262">
          <cell r="AA262">
            <v>0</v>
          </cell>
          <cell r="BC262">
            <v>363.46130000000085</v>
          </cell>
        </row>
        <row r="263">
          <cell r="AA263">
            <v>0</v>
          </cell>
          <cell r="BC263">
            <v>-4.0999999987434421E-3</v>
          </cell>
        </row>
        <row r="264">
          <cell r="AA264">
            <v>0</v>
          </cell>
          <cell r="BC264">
            <v>684.85509999999908</v>
          </cell>
        </row>
        <row r="265">
          <cell r="AA265">
            <v>0</v>
          </cell>
          <cell r="BC265">
            <v>871.76609999999823</v>
          </cell>
        </row>
        <row r="266">
          <cell r="AA266">
            <v>0</v>
          </cell>
          <cell r="BC266">
            <v>1.8999999996935912E-3</v>
          </cell>
        </row>
        <row r="267">
          <cell r="AA267">
            <v>0</v>
          </cell>
          <cell r="BC267">
            <v>-13.574900000002344</v>
          </cell>
        </row>
        <row r="268">
          <cell r="AA268">
            <v>0</v>
          </cell>
          <cell r="BC268">
            <v>-29.287200000003086</v>
          </cell>
        </row>
        <row r="269">
          <cell r="AA269">
            <v>2845</v>
          </cell>
          <cell r="BC269">
            <v>-2845.3952000000045</v>
          </cell>
        </row>
        <row r="270">
          <cell r="AA270">
            <v>0</v>
          </cell>
          <cell r="BC270">
            <v>-4649.1943999999994</v>
          </cell>
        </row>
        <row r="271">
          <cell r="AA271">
            <v>0</v>
          </cell>
          <cell r="BC271">
            <v>0.89959999999950924</v>
          </cell>
        </row>
        <row r="272">
          <cell r="AA272">
            <v>0</v>
          </cell>
          <cell r="BC272">
            <v>3958.3589000000002</v>
          </cell>
        </row>
        <row r="273">
          <cell r="AA273">
            <v>0</v>
          </cell>
          <cell r="BC273">
            <v>-981.93870000000084</v>
          </cell>
        </row>
        <row r="283">
          <cell r="AA283">
            <v>8300</v>
          </cell>
          <cell r="BC283">
            <v>-8220.1634000000122</v>
          </cell>
        </row>
      </sheetData>
      <sheetData sheetId="3"/>
      <sheetData sheetId="4"/>
      <sheetData sheetId="5">
        <row r="4">
          <cell r="C4">
            <v>6.82</v>
          </cell>
          <cell r="D4">
            <v>2.65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6"/>
  <sheetViews>
    <sheetView tabSelected="1" topLeftCell="F236" workbookViewId="0">
      <selection activeCell="P277" sqref="P277"/>
    </sheetView>
  </sheetViews>
  <sheetFormatPr defaultColWidth="11.125" defaultRowHeight="15.75"/>
  <cols>
    <col min="1" max="1" width="11.125" style="52"/>
  </cols>
  <sheetData>
    <row r="1" spans="1:30" hidden="1">
      <c r="A1" s="1"/>
      <c r="B1" s="2">
        <f t="shared" ref="B1:J1" si="0">SUM(B10:B275)</f>
        <v>1466354.1730000004</v>
      </c>
      <c r="C1" s="2">
        <f t="shared" si="0"/>
        <v>807882.15599999996</v>
      </c>
      <c r="D1" s="2">
        <f t="shared" si="0"/>
        <v>2289815.339000002</v>
      </c>
      <c r="E1" s="2">
        <f t="shared" si="0"/>
        <v>1480638.033000001</v>
      </c>
      <c r="F1" s="2">
        <f t="shared" si="0"/>
        <v>814249.04799999995</v>
      </c>
      <c r="G1" s="2">
        <f t="shared" si="0"/>
        <v>2311277.8210000005</v>
      </c>
      <c r="H1" s="2">
        <f t="shared" si="0"/>
        <v>8376.809999999994</v>
      </c>
      <c r="I1" s="2">
        <f t="shared" si="0"/>
        <v>4588.721999999997</v>
      </c>
      <c r="J1" s="2">
        <f t="shared" si="0"/>
        <v>12965.531999999985</v>
      </c>
      <c r="K1" s="2">
        <f ca="1">SUM(K10:K276)</f>
        <v>-247399.07945294734</v>
      </c>
      <c r="L1" s="2">
        <f ca="1">SUM(L10:L276)</f>
        <v>144533.13</v>
      </c>
      <c r="M1" s="2">
        <f>SUM(M10:M287)</f>
        <v>59572.290800000024</v>
      </c>
      <c r="N1" s="2">
        <f>SUM(N10:N287)</f>
        <v>12460.437799999987</v>
      </c>
      <c r="O1" s="3">
        <f>SUM(O10:O276)</f>
        <v>72032.728600000002</v>
      </c>
      <c r="P1" s="3">
        <f>SUM(P10:P276)</f>
        <v>0</v>
      </c>
      <c r="Q1" s="2"/>
      <c r="R1" s="2">
        <f ca="1">SUM(R10:R276)</f>
        <v>-174898.67805294727</v>
      </c>
      <c r="S1" s="4"/>
    </row>
    <row r="2" spans="1:30" hidden="1">
      <c r="A2" s="5"/>
      <c r="D2" s="4"/>
      <c r="G2" s="4"/>
      <c r="J2" s="4"/>
      <c r="K2" s="4">
        <f ca="1">[1]Оплата!BD3</f>
        <v>-170169.22975294723</v>
      </c>
      <c r="L2" s="4">
        <f ca="1">[1]Оплата!AA1+L276</f>
        <v>144533.13</v>
      </c>
      <c r="O2" s="3">
        <f>[1]Оплата!K1+O276</f>
        <v>72032.728600000002</v>
      </c>
      <c r="P2" s="4">
        <f>[1]Оплата!Q1</f>
        <v>-1155.5</v>
      </c>
      <c r="R2" s="4">
        <f ca="1">[1]Оплата!BD3+R276</f>
        <v>-174898.67805294727</v>
      </c>
      <c r="S2" s="4"/>
    </row>
    <row r="3" spans="1:30" ht="19.5" hidden="1">
      <c r="A3" s="6"/>
      <c r="M3" s="7"/>
      <c r="N3" s="7"/>
      <c r="O3" s="7"/>
      <c r="P3" s="7"/>
      <c r="Q3" s="7"/>
      <c r="R3" s="8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9.5" hidden="1">
      <c r="A4" s="6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idden="1">
      <c r="A5" s="6"/>
      <c r="O5" s="10"/>
      <c r="P5" s="10"/>
      <c r="Q5" s="10"/>
      <c r="R5" s="10"/>
      <c r="U5" s="11"/>
    </row>
    <row r="6" spans="1:30" ht="16.5" thickBot="1">
      <c r="A6" s="12"/>
      <c r="D6" s="13" t="s">
        <v>0</v>
      </c>
      <c r="G6" s="13"/>
      <c r="J6" s="13"/>
      <c r="K6" s="13"/>
      <c r="L6" s="13" t="s">
        <v>1</v>
      </c>
      <c r="M6" s="13">
        <f>[1]запросы!C4</f>
        <v>6.82</v>
      </c>
      <c r="N6" s="13">
        <f>[1]запросы!D4</f>
        <v>2.65</v>
      </c>
    </row>
    <row r="7" spans="1:30" ht="30.75" thickBot="1">
      <c r="A7" s="14" t="s">
        <v>2</v>
      </c>
      <c r="B7" s="15">
        <v>44649</v>
      </c>
      <c r="C7" s="16">
        <v>44493</v>
      </c>
      <c r="D7" s="17"/>
      <c r="E7" s="15">
        <v>44675</v>
      </c>
      <c r="F7" s="16">
        <v>44493</v>
      </c>
      <c r="G7" s="17"/>
      <c r="H7" s="18" t="s">
        <v>3</v>
      </c>
      <c r="I7" s="16"/>
      <c r="J7" s="17"/>
      <c r="K7" s="19" t="s">
        <v>4</v>
      </c>
      <c r="L7" s="20" t="s">
        <v>5</v>
      </c>
      <c r="M7" s="21" t="s">
        <v>6</v>
      </c>
      <c r="N7" s="22"/>
      <c r="O7" s="23"/>
      <c r="P7" s="20" t="s">
        <v>7</v>
      </c>
      <c r="Q7" s="20"/>
      <c r="R7" s="24" t="s">
        <v>8</v>
      </c>
      <c r="S7" s="25"/>
    </row>
    <row r="8" spans="1:30" ht="18.75" thickBot="1">
      <c r="A8" s="26">
        <v>2022</v>
      </c>
      <c r="B8" s="18" t="s">
        <v>9</v>
      </c>
      <c r="C8" s="16"/>
      <c r="D8" s="17"/>
      <c r="E8" s="18" t="s">
        <v>9</v>
      </c>
      <c r="F8" s="16"/>
      <c r="G8" s="17"/>
      <c r="H8" s="18" t="s">
        <v>9</v>
      </c>
      <c r="I8" s="16"/>
      <c r="J8" s="17"/>
      <c r="K8" s="27"/>
      <c r="L8" s="28" t="s">
        <v>10</v>
      </c>
      <c r="M8" s="21" t="s">
        <v>11</v>
      </c>
      <c r="N8" s="22"/>
      <c r="O8" s="23"/>
      <c r="P8" s="28" t="s">
        <v>12</v>
      </c>
      <c r="Q8" s="28" t="s">
        <v>13</v>
      </c>
      <c r="R8" s="29"/>
      <c r="S8" s="30"/>
    </row>
    <row r="9" spans="1:30" ht="16.5" thickBot="1">
      <c r="A9" s="31" t="s">
        <v>14</v>
      </c>
      <c r="B9" s="32" t="s">
        <v>15</v>
      </c>
      <c r="C9" s="33" t="s">
        <v>16</v>
      </c>
      <c r="D9" s="34" t="s">
        <v>17</v>
      </c>
      <c r="E9" s="32" t="s">
        <v>15</v>
      </c>
      <c r="F9" s="33" t="s">
        <v>16</v>
      </c>
      <c r="G9" s="34" t="s">
        <v>17</v>
      </c>
      <c r="H9" s="32" t="s">
        <v>15</v>
      </c>
      <c r="I9" s="33" t="s">
        <v>16</v>
      </c>
      <c r="J9" s="34" t="s">
        <v>18</v>
      </c>
      <c r="K9" s="35">
        <f>B7</f>
        <v>44649</v>
      </c>
      <c r="L9" s="35">
        <v>44680</v>
      </c>
      <c r="M9" s="36" t="s">
        <v>19</v>
      </c>
      <c r="N9" s="36" t="s">
        <v>20</v>
      </c>
      <c r="O9" s="36" t="s">
        <v>18</v>
      </c>
      <c r="P9" s="37" t="s">
        <v>21</v>
      </c>
      <c r="Q9" s="37"/>
      <c r="R9" s="38">
        <f>C7</f>
        <v>44493</v>
      </c>
      <c r="S9" s="39" t="s">
        <v>22</v>
      </c>
    </row>
    <row r="10" spans="1:30">
      <c r="A10" s="40" t="s">
        <v>23</v>
      </c>
      <c r="B10" s="43">
        <v>4125.5200000000004</v>
      </c>
      <c r="C10" s="43">
        <v>2072.3000000000002</v>
      </c>
      <c r="D10" s="43">
        <v>6197.9400000000005</v>
      </c>
      <c r="E10" s="43">
        <v>4135.1400000000003</v>
      </c>
      <c r="F10" s="43">
        <v>2072.31</v>
      </c>
      <c r="G10" s="43">
        <v>6207.58</v>
      </c>
      <c r="H10" s="43">
        <f>E10-B10</f>
        <v>9.6199999999998909</v>
      </c>
      <c r="I10" s="43">
        <f>F10-C10</f>
        <v>9.9999999997635314E-3</v>
      </c>
      <c r="J10" s="43">
        <f>SUM(H10:I10)</f>
        <v>9.6299999999996544</v>
      </c>
      <c r="K10" s="43">
        <f ca="1">[1]Оплата!BC8</f>
        <v>-947.28600000000438</v>
      </c>
      <c r="L10" s="43">
        <f ca="1">[1]Оплата!AA8</f>
        <v>0</v>
      </c>
      <c r="M10" s="43">
        <f t="shared" ref="M10:N16" si="1">H10*M$6</f>
        <v>65.608399999999264</v>
      </c>
      <c r="N10" s="40">
        <f t="shared" si="1"/>
        <v>2.6499999999373358E-2</v>
      </c>
      <c r="O10" s="40">
        <f>SUM(M10:N10)</f>
        <v>65.634899999998638</v>
      </c>
      <c r="P10" s="40"/>
      <c r="Q10" s="40"/>
      <c r="R10" s="44">
        <f t="shared" ref="R10:R16" ca="1" si="2">K10-O10+L10+P10</f>
        <v>-1012.920900000003</v>
      </c>
      <c r="S10" s="44" t="str">
        <f>A10</f>
        <v xml:space="preserve">№002 </v>
      </c>
    </row>
    <row r="11" spans="1:30">
      <c r="A11" s="10" t="s">
        <v>24</v>
      </c>
      <c r="B11" s="45">
        <v>4385.0200000000004</v>
      </c>
      <c r="C11" s="4">
        <v>5456.7300000000005</v>
      </c>
      <c r="D11" s="10">
        <v>9841.880000000001</v>
      </c>
      <c r="E11" s="45">
        <v>4385.04</v>
      </c>
      <c r="F11" s="4">
        <v>5456.74</v>
      </c>
      <c r="G11" s="10">
        <v>9841.9</v>
      </c>
      <c r="H11" s="45">
        <f t="shared" ref="H11:I16" si="3">E11-B11</f>
        <v>1.9999999999527063E-2</v>
      </c>
      <c r="I11" s="4">
        <f t="shared" si="3"/>
        <v>9.999999999308784E-3</v>
      </c>
      <c r="J11" s="10">
        <f t="shared" ref="J11:J74" si="4">SUM(H11:I11)</f>
        <v>2.9999999998835847E-2</v>
      </c>
      <c r="K11" s="4">
        <f ca="1">[1]Оплата!BC9</f>
        <v>3312.5168999999992</v>
      </c>
      <c r="L11" s="10">
        <f ca="1">[1]Оплата!AA9</f>
        <v>0</v>
      </c>
      <c r="M11" s="45">
        <f t="shared" si="1"/>
        <v>0.13639999999677457</v>
      </c>
      <c r="N11" s="10">
        <f t="shared" si="1"/>
        <v>2.6499999998168277E-2</v>
      </c>
      <c r="O11" s="10">
        <f>SUM(M11:N11)</f>
        <v>0.16289999999494284</v>
      </c>
      <c r="P11" s="10"/>
      <c r="Q11" s="10"/>
      <c r="R11" s="4">
        <f t="shared" ca="1" si="2"/>
        <v>3312.3540000000044</v>
      </c>
      <c r="S11" s="4" t="str">
        <f t="shared" ref="S11:S74" si="5">A11</f>
        <v xml:space="preserve">№003 </v>
      </c>
    </row>
    <row r="12" spans="1:30">
      <c r="A12" s="40" t="s">
        <v>25</v>
      </c>
      <c r="B12" s="43">
        <v>6608.9000000000005</v>
      </c>
      <c r="C12" s="43">
        <v>2515.15</v>
      </c>
      <c r="D12" s="43">
        <v>9124.07</v>
      </c>
      <c r="E12" s="43">
        <v>6608.9000000000005</v>
      </c>
      <c r="F12" s="43">
        <v>2515.15</v>
      </c>
      <c r="G12" s="43">
        <v>9124.07</v>
      </c>
      <c r="H12" s="43">
        <f t="shared" si="3"/>
        <v>0</v>
      </c>
      <c r="I12" s="43">
        <f t="shared" si="3"/>
        <v>0</v>
      </c>
      <c r="J12" s="43">
        <f t="shared" si="4"/>
        <v>0</v>
      </c>
      <c r="K12" s="43">
        <f ca="1">[1]Оплата!BC10</f>
        <v>-2423.1807000000035</v>
      </c>
      <c r="L12" s="43">
        <f ca="1">[1]Оплата!AA10</f>
        <v>0</v>
      </c>
      <c r="M12" s="43">
        <f t="shared" si="1"/>
        <v>0</v>
      </c>
      <c r="N12" s="44">
        <f t="shared" si="1"/>
        <v>0</v>
      </c>
      <c r="O12" s="40">
        <f t="shared" ref="O12:O75" si="6">SUM(M12:N12)</f>
        <v>0</v>
      </c>
      <c r="P12" s="40"/>
      <c r="Q12" s="40"/>
      <c r="R12" s="44">
        <f t="shared" ca="1" si="2"/>
        <v>-2423.1807000000035</v>
      </c>
      <c r="S12" s="44" t="str">
        <f t="shared" si="5"/>
        <v xml:space="preserve">№004 </v>
      </c>
    </row>
    <row r="13" spans="1:30">
      <c r="A13" s="10" t="s">
        <v>26</v>
      </c>
      <c r="B13" s="45">
        <v>924.35</v>
      </c>
      <c r="C13" s="4">
        <v>1415.6100000000001</v>
      </c>
      <c r="D13" s="10">
        <v>2340.09</v>
      </c>
      <c r="E13" s="45">
        <v>924.35</v>
      </c>
      <c r="F13" s="4">
        <v>1415.6100000000001</v>
      </c>
      <c r="G13" s="10">
        <v>2340.09</v>
      </c>
      <c r="H13" s="45">
        <f t="shared" si="3"/>
        <v>0</v>
      </c>
      <c r="I13" s="4">
        <f t="shared" si="3"/>
        <v>0</v>
      </c>
      <c r="J13" s="10">
        <f t="shared" si="4"/>
        <v>0</v>
      </c>
      <c r="K13" s="4">
        <f ca="1">[1]Оплата!BC11</f>
        <v>4.6279999999994699</v>
      </c>
      <c r="L13" s="10">
        <f ca="1">[1]Оплата!AA11</f>
        <v>0</v>
      </c>
      <c r="M13" s="45">
        <f t="shared" si="1"/>
        <v>0</v>
      </c>
      <c r="N13" s="4">
        <f t="shared" si="1"/>
        <v>0</v>
      </c>
      <c r="O13" s="10">
        <f t="shared" si="6"/>
        <v>0</v>
      </c>
      <c r="P13" s="10"/>
      <c r="Q13" s="10"/>
      <c r="R13" s="4">
        <f t="shared" ca="1" si="2"/>
        <v>4.6279999999994699</v>
      </c>
      <c r="S13" s="4" t="str">
        <f t="shared" si="5"/>
        <v xml:space="preserve">№005 </v>
      </c>
    </row>
    <row r="14" spans="1:30">
      <c r="A14" s="40" t="s">
        <v>27</v>
      </c>
      <c r="B14" s="43">
        <v>3304.58</v>
      </c>
      <c r="C14" s="43">
        <v>1611.72</v>
      </c>
      <c r="D14" s="43">
        <v>4916.3100000000004</v>
      </c>
      <c r="E14" s="43">
        <v>3304.58</v>
      </c>
      <c r="F14" s="43">
        <v>1611.72</v>
      </c>
      <c r="G14" s="43">
        <v>4916.3100000000004</v>
      </c>
      <c r="H14" s="43">
        <f t="shared" si="3"/>
        <v>0</v>
      </c>
      <c r="I14" s="43">
        <f t="shared" si="3"/>
        <v>0</v>
      </c>
      <c r="J14" s="43">
        <f t="shared" si="4"/>
        <v>0</v>
      </c>
      <c r="K14" s="43">
        <f ca="1">[1]Оплата!BC12</f>
        <v>-424.31589999999778</v>
      </c>
      <c r="L14" s="43">
        <f ca="1">[1]Оплата!AA12</f>
        <v>0</v>
      </c>
      <c r="M14" s="43">
        <f t="shared" si="1"/>
        <v>0</v>
      </c>
      <c r="N14" s="44">
        <f t="shared" si="1"/>
        <v>0</v>
      </c>
      <c r="O14" s="40">
        <f t="shared" si="6"/>
        <v>0</v>
      </c>
      <c r="P14" s="40"/>
      <c r="Q14" s="40"/>
      <c r="R14" s="44">
        <f t="shared" ca="1" si="2"/>
        <v>-424.31589999999778</v>
      </c>
      <c r="S14" s="44" t="str">
        <f t="shared" si="5"/>
        <v xml:space="preserve">№006 </v>
      </c>
    </row>
    <row r="15" spans="1:30">
      <c r="A15" s="10" t="s">
        <v>28</v>
      </c>
      <c r="B15" s="45">
        <v>4431.03</v>
      </c>
      <c r="C15" s="4">
        <v>2543.62</v>
      </c>
      <c r="D15" s="10">
        <v>6974.7</v>
      </c>
      <c r="E15" s="45">
        <v>4431.03</v>
      </c>
      <c r="F15" s="4">
        <v>2543.62</v>
      </c>
      <c r="G15" s="10">
        <v>6974.7</v>
      </c>
      <c r="H15" s="45">
        <f>E15-B15</f>
        <v>0</v>
      </c>
      <c r="I15" s="4">
        <f>F15-C15</f>
        <v>0</v>
      </c>
      <c r="J15" s="10">
        <f>SUM(H15:I15)</f>
        <v>0</v>
      </c>
      <c r="K15" s="4">
        <f ca="1">[1]Оплата!BC13</f>
        <v>-4433.1014999999989</v>
      </c>
      <c r="L15" s="10">
        <f ca="1">[1]Оплата!AA13</f>
        <v>0</v>
      </c>
      <c r="M15" s="45">
        <f t="shared" si="1"/>
        <v>0</v>
      </c>
      <c r="N15" s="4">
        <f t="shared" si="1"/>
        <v>0</v>
      </c>
      <c r="O15" s="10">
        <f t="shared" si="6"/>
        <v>0</v>
      </c>
      <c r="P15" s="10"/>
      <c r="Q15" s="10"/>
      <c r="R15" s="4">
        <f t="shared" ca="1" si="2"/>
        <v>-4433.1014999999989</v>
      </c>
      <c r="S15" s="4" t="str">
        <f t="shared" si="5"/>
        <v xml:space="preserve">№007 </v>
      </c>
      <c r="U15" t="s">
        <v>29</v>
      </c>
    </row>
    <row r="16" spans="1:30">
      <c r="A16" s="40" t="s">
        <v>30</v>
      </c>
      <c r="B16" s="43">
        <v>3321.11</v>
      </c>
      <c r="C16" s="43">
        <v>689.4</v>
      </c>
      <c r="D16" s="43">
        <v>4010.52</v>
      </c>
      <c r="E16" s="43">
        <v>3321.11</v>
      </c>
      <c r="F16" s="43">
        <v>689.4</v>
      </c>
      <c r="G16" s="43">
        <v>4010.52</v>
      </c>
      <c r="H16" s="43">
        <f t="shared" si="3"/>
        <v>0</v>
      </c>
      <c r="I16" s="43">
        <f t="shared" si="3"/>
        <v>0</v>
      </c>
      <c r="J16" s="43">
        <f t="shared" si="4"/>
        <v>0</v>
      </c>
      <c r="K16" s="43">
        <f ca="1">[1]Оплата!BC14</f>
        <v>-2.936400000001695</v>
      </c>
      <c r="L16" s="43">
        <f ca="1">[1]Оплата!AA14</f>
        <v>0</v>
      </c>
      <c r="M16" s="43">
        <f t="shared" si="1"/>
        <v>0</v>
      </c>
      <c r="N16" s="44">
        <f t="shared" si="1"/>
        <v>0</v>
      </c>
      <c r="O16" s="40">
        <f t="shared" si="6"/>
        <v>0</v>
      </c>
      <c r="P16" s="40"/>
      <c r="Q16" s="40"/>
      <c r="R16" s="44">
        <f t="shared" ca="1" si="2"/>
        <v>-2.936400000001695</v>
      </c>
      <c r="S16" s="44" t="str">
        <f t="shared" si="5"/>
        <v xml:space="preserve">№008 </v>
      </c>
    </row>
    <row r="17" spans="1:19">
      <c r="A17" s="46" t="s">
        <v>31</v>
      </c>
      <c r="B17" s="45"/>
      <c r="C17" s="4"/>
      <c r="D17" s="10"/>
      <c r="E17" s="45"/>
      <c r="F17" s="4"/>
      <c r="G17" s="10"/>
      <c r="H17" s="45"/>
      <c r="I17" s="4"/>
      <c r="J17" s="10"/>
      <c r="K17" s="4">
        <f ca="1">[1]Оплата!BC15</f>
        <v>153.49530000000289</v>
      </c>
      <c r="L17" s="10">
        <f ca="1">[1]Оплата!AA15</f>
        <v>0</v>
      </c>
      <c r="M17" s="45"/>
      <c r="N17" s="4"/>
      <c r="O17" s="10"/>
      <c r="P17" s="10"/>
      <c r="Q17" s="10"/>
      <c r="R17" s="4">
        <f ca="1">K17-O17+L17</f>
        <v>153.49530000000289</v>
      </c>
      <c r="S17" s="4" t="str">
        <f t="shared" si="5"/>
        <v>№009  сбыт</v>
      </c>
    </row>
    <row r="18" spans="1:19">
      <c r="A18" s="40" t="s">
        <v>32</v>
      </c>
      <c r="B18" s="43"/>
      <c r="C18" s="43"/>
      <c r="D18" s="43"/>
      <c r="E18" s="43"/>
      <c r="F18" s="43"/>
      <c r="G18" s="43"/>
      <c r="H18" s="43"/>
      <c r="I18" s="43"/>
      <c r="J18" s="43"/>
      <c r="K18" s="43">
        <f ca="1">[1]Оплата!BC16</f>
        <v>2304.6133000000018</v>
      </c>
      <c r="L18" s="43">
        <f ca="1">[1]Оплата!AA16</f>
        <v>0</v>
      </c>
      <c r="M18" s="43"/>
      <c r="N18" s="44"/>
      <c r="O18" s="40"/>
      <c r="P18" s="40"/>
      <c r="Q18" s="40"/>
      <c r="R18" s="44">
        <f t="shared" ref="R18:R74" ca="1" si="7">K18-O18+L18+P18</f>
        <v>2304.6133000000018</v>
      </c>
      <c r="S18" s="44" t="str">
        <f t="shared" si="5"/>
        <v xml:space="preserve">№009а </v>
      </c>
    </row>
    <row r="19" spans="1:19">
      <c r="A19" s="10" t="s">
        <v>33</v>
      </c>
      <c r="B19" s="45"/>
      <c r="C19" s="4"/>
      <c r="D19" s="10"/>
      <c r="E19" s="45"/>
      <c r="F19" s="4"/>
      <c r="G19" s="10"/>
      <c r="H19" s="45"/>
      <c r="I19" s="4"/>
      <c r="J19" s="10"/>
      <c r="K19" s="4">
        <f ca="1">[1]Оплата!BC17</f>
        <v>3302.4163000000017</v>
      </c>
      <c r="L19" s="10">
        <f ca="1">[1]Оплата!AA17</f>
        <v>0</v>
      </c>
      <c r="M19" s="45"/>
      <c r="N19" s="4"/>
      <c r="O19" s="10"/>
      <c r="P19" s="10"/>
      <c r="Q19" s="10"/>
      <c r="R19" s="4">
        <f t="shared" ca="1" si="7"/>
        <v>3302.4163000000017</v>
      </c>
      <c r="S19" s="4" t="str">
        <f t="shared" si="5"/>
        <v>№010</v>
      </c>
    </row>
    <row r="20" spans="1:19">
      <c r="A20" s="40" t="s">
        <v>34</v>
      </c>
      <c r="B20" s="43">
        <v>3960.63</v>
      </c>
      <c r="C20" s="43">
        <v>915.28</v>
      </c>
      <c r="D20" s="43">
        <v>4875.93</v>
      </c>
      <c r="E20" s="43">
        <v>3992.4300000000003</v>
      </c>
      <c r="F20" s="43">
        <v>936.21</v>
      </c>
      <c r="G20" s="43">
        <v>4928.67</v>
      </c>
      <c r="H20" s="43">
        <f>E20-B20</f>
        <v>31.800000000000182</v>
      </c>
      <c r="I20" s="43">
        <f>F20-C20</f>
        <v>20.930000000000064</v>
      </c>
      <c r="J20" s="43">
        <f t="shared" si="4"/>
        <v>52.730000000000246</v>
      </c>
      <c r="K20" s="43">
        <f ca="1">[1]Оплата!BC18</f>
        <v>-795.82480000000135</v>
      </c>
      <c r="L20" s="43">
        <f ca="1">[1]Оплата!AA18</f>
        <v>0</v>
      </c>
      <c r="M20" s="43">
        <f t="shared" ref="M20:N35" si="8">H20*M$6</f>
        <v>216.87600000000126</v>
      </c>
      <c r="N20" s="44">
        <f t="shared" si="8"/>
        <v>55.464500000000164</v>
      </c>
      <c r="O20" s="40">
        <f t="shared" si="6"/>
        <v>272.34050000000144</v>
      </c>
      <c r="P20" s="40"/>
      <c r="Q20" s="40"/>
      <c r="R20" s="44">
        <f t="shared" ca="1" si="7"/>
        <v>-1068.1653000000028</v>
      </c>
      <c r="S20" s="44" t="str">
        <f t="shared" si="5"/>
        <v>№011</v>
      </c>
    </row>
    <row r="21" spans="1:19">
      <c r="A21" s="10" t="s">
        <v>35</v>
      </c>
      <c r="B21" s="45">
        <v>944.68000000000006</v>
      </c>
      <c r="C21" s="4">
        <v>252.96</v>
      </c>
      <c r="D21" s="10">
        <v>1197.6500000000001</v>
      </c>
      <c r="E21" s="45">
        <v>956.82</v>
      </c>
      <c r="F21" s="4">
        <v>259.16000000000003</v>
      </c>
      <c r="G21" s="10">
        <v>1215.99</v>
      </c>
      <c r="H21" s="45">
        <f>E21-B21</f>
        <v>12.139999999999986</v>
      </c>
      <c r="I21" s="4">
        <f>F21-C21</f>
        <v>6.2000000000000171</v>
      </c>
      <c r="J21" s="10">
        <f t="shared" si="4"/>
        <v>18.340000000000003</v>
      </c>
      <c r="K21" s="4">
        <f ca="1">[1]Оплата!BC19</f>
        <v>-2842.004100000001</v>
      </c>
      <c r="L21" s="10">
        <f ca="1">[1]Оплата!AA19</f>
        <v>0</v>
      </c>
      <c r="M21" s="45">
        <f t="shared" si="8"/>
        <v>82.79479999999991</v>
      </c>
      <c r="N21" s="4">
        <f t="shared" si="8"/>
        <v>16.430000000000046</v>
      </c>
      <c r="O21" s="10">
        <f t="shared" si="6"/>
        <v>99.224799999999959</v>
      </c>
      <c r="P21" s="10"/>
      <c r="Q21" s="10"/>
      <c r="R21" s="4">
        <f t="shared" ca="1" si="7"/>
        <v>-2941.228900000001</v>
      </c>
      <c r="S21" s="4" t="str">
        <f t="shared" si="5"/>
        <v xml:space="preserve">№012 </v>
      </c>
    </row>
    <row r="22" spans="1:19">
      <c r="A22" s="40" t="s">
        <v>36</v>
      </c>
      <c r="B22" s="43"/>
      <c r="C22" s="43"/>
      <c r="D22" s="43"/>
      <c r="E22" s="43"/>
      <c r="F22" s="43"/>
      <c r="G22" s="43"/>
      <c r="H22" s="43"/>
      <c r="I22" s="43"/>
      <c r="J22" s="43"/>
      <c r="K22" s="43">
        <f ca="1">[1]Оплата!BC20</f>
        <v>5.2040999999999995</v>
      </c>
      <c r="L22" s="43">
        <f ca="1">[1]Оплата!AA20</f>
        <v>0</v>
      </c>
      <c r="M22" s="43">
        <f t="shared" si="8"/>
        <v>0</v>
      </c>
      <c r="N22" s="44">
        <f t="shared" si="8"/>
        <v>0</v>
      </c>
      <c r="O22" s="40">
        <f t="shared" si="6"/>
        <v>0</v>
      </c>
      <c r="P22" s="40"/>
      <c r="Q22" s="40"/>
      <c r="R22" s="44">
        <f t="shared" ca="1" si="7"/>
        <v>5.2040999999999995</v>
      </c>
      <c r="S22" s="44" t="str">
        <f t="shared" si="5"/>
        <v>№012а</v>
      </c>
    </row>
    <row r="23" spans="1:19">
      <c r="A23" s="10" t="s">
        <v>37</v>
      </c>
      <c r="B23" s="45">
        <v>12899.48</v>
      </c>
      <c r="C23" s="4">
        <v>3425.6</v>
      </c>
      <c r="D23" s="10">
        <v>16325.08</v>
      </c>
      <c r="E23" s="45">
        <v>12901.44</v>
      </c>
      <c r="F23" s="4">
        <v>3426.56</v>
      </c>
      <c r="G23" s="10">
        <v>16328.01</v>
      </c>
      <c r="H23" s="45">
        <f t="shared" ref="H23:I39" si="9">E23-B23</f>
        <v>1.9600000000009459</v>
      </c>
      <c r="I23" s="4">
        <f t="shared" si="9"/>
        <v>0.96000000000003638</v>
      </c>
      <c r="J23" s="10">
        <f t="shared" si="4"/>
        <v>2.9200000000009823</v>
      </c>
      <c r="K23" s="4">
        <f ca="1">[1]Оплата!BC21</f>
        <v>-2612.8438999999948</v>
      </c>
      <c r="L23" s="10">
        <f ca="1">[1]Оплата!AA21</f>
        <v>0</v>
      </c>
      <c r="M23" s="45">
        <f t="shared" si="8"/>
        <v>13.367200000006452</v>
      </c>
      <c r="N23" s="4">
        <f t="shared" si="8"/>
        <v>2.5440000000000964</v>
      </c>
      <c r="O23" s="10">
        <f t="shared" si="6"/>
        <v>15.911200000006549</v>
      </c>
      <c r="P23" s="10"/>
      <c r="Q23" s="10"/>
      <c r="R23" s="4">
        <f t="shared" ca="1" si="7"/>
        <v>-2628.7551000000012</v>
      </c>
      <c r="S23" s="4" t="str">
        <f t="shared" si="5"/>
        <v xml:space="preserve">№013 </v>
      </c>
    </row>
    <row r="24" spans="1:19">
      <c r="A24" s="40" t="s">
        <v>38</v>
      </c>
      <c r="B24" s="43">
        <v>4197.41</v>
      </c>
      <c r="C24" s="43">
        <v>8042.21</v>
      </c>
      <c r="D24" s="43">
        <v>12239.67</v>
      </c>
      <c r="E24" s="43">
        <v>4197.4800000000005</v>
      </c>
      <c r="F24" s="43">
        <v>8042.21</v>
      </c>
      <c r="G24" s="43">
        <v>12239.74</v>
      </c>
      <c r="H24" s="43">
        <f t="shared" si="9"/>
        <v>7.0000000000618456E-2</v>
      </c>
      <c r="I24" s="43">
        <f t="shared" si="9"/>
        <v>0</v>
      </c>
      <c r="J24" s="43">
        <f t="shared" si="4"/>
        <v>7.0000000000618456E-2</v>
      </c>
      <c r="K24" s="43">
        <f ca="1">[1]Оплата!BC22</f>
        <v>-3466.687699999999</v>
      </c>
      <c r="L24" s="43">
        <f ca="1">[1]Оплата!AA22</f>
        <v>0</v>
      </c>
      <c r="M24" s="43">
        <f t="shared" si="8"/>
        <v>0.47740000000421789</v>
      </c>
      <c r="N24" s="44">
        <f t="shared" si="8"/>
        <v>0</v>
      </c>
      <c r="O24" s="40">
        <f t="shared" si="6"/>
        <v>0.47740000000421789</v>
      </c>
      <c r="P24" s="40"/>
      <c r="Q24" s="40"/>
      <c r="R24" s="44">
        <f t="shared" ca="1" si="7"/>
        <v>-3467.1651000000033</v>
      </c>
      <c r="S24" s="44" t="str">
        <f t="shared" si="5"/>
        <v xml:space="preserve">№014 </v>
      </c>
    </row>
    <row r="25" spans="1:19">
      <c r="A25" s="10" t="s">
        <v>39</v>
      </c>
      <c r="B25" s="45">
        <v>3871.92</v>
      </c>
      <c r="C25" s="4">
        <v>2069.9499999999998</v>
      </c>
      <c r="D25" s="10">
        <v>5941.88</v>
      </c>
      <c r="E25" s="45">
        <v>3871.92</v>
      </c>
      <c r="F25" s="4">
        <v>2069.9499999999998</v>
      </c>
      <c r="G25" s="10">
        <v>5941.88</v>
      </c>
      <c r="H25" s="45">
        <f t="shared" si="9"/>
        <v>0</v>
      </c>
      <c r="I25" s="4">
        <f t="shared" si="9"/>
        <v>0</v>
      </c>
      <c r="J25" s="10">
        <f t="shared" si="4"/>
        <v>0</v>
      </c>
      <c r="K25" s="4">
        <f ca="1">[1]Оплата!BC23</f>
        <v>0.6240999999995438</v>
      </c>
      <c r="L25" s="10">
        <f ca="1">[1]Оплата!AA23</f>
        <v>0</v>
      </c>
      <c r="M25" s="41">
        <f t="shared" si="8"/>
        <v>0</v>
      </c>
      <c r="N25" s="4">
        <f t="shared" si="8"/>
        <v>0</v>
      </c>
      <c r="O25" s="10">
        <f t="shared" si="6"/>
        <v>0</v>
      </c>
      <c r="P25" s="10"/>
      <c r="Q25" s="10"/>
      <c r="R25" s="4">
        <f t="shared" ca="1" si="7"/>
        <v>0.6240999999995438</v>
      </c>
      <c r="S25" s="4" t="str">
        <f t="shared" si="5"/>
        <v xml:space="preserve">№015 </v>
      </c>
    </row>
    <row r="26" spans="1:19">
      <c r="A26" s="40" t="s">
        <v>40</v>
      </c>
      <c r="B26" s="43">
        <v>7046.8</v>
      </c>
      <c r="C26" s="43">
        <v>6834.42</v>
      </c>
      <c r="D26" s="43">
        <v>13881.23</v>
      </c>
      <c r="E26" s="43">
        <v>7046.8</v>
      </c>
      <c r="F26" s="43">
        <v>6834.42</v>
      </c>
      <c r="G26" s="43">
        <v>13881.23</v>
      </c>
      <c r="H26" s="43">
        <f t="shared" si="9"/>
        <v>0</v>
      </c>
      <c r="I26" s="43">
        <f t="shared" si="9"/>
        <v>0</v>
      </c>
      <c r="J26" s="43">
        <f t="shared" si="4"/>
        <v>0</v>
      </c>
      <c r="K26" s="43">
        <f ca="1">[1]Оплата!BC24</f>
        <v>-471.879200000004</v>
      </c>
      <c r="L26" s="43">
        <f ca="1">[1]Оплата!AA24</f>
        <v>0</v>
      </c>
      <c r="M26" s="43">
        <f t="shared" si="8"/>
        <v>0</v>
      </c>
      <c r="N26" s="44">
        <f t="shared" si="8"/>
        <v>0</v>
      </c>
      <c r="O26" s="40">
        <f>SUM(M26:N26)</f>
        <v>0</v>
      </c>
      <c r="P26" s="40"/>
      <c r="Q26" s="40"/>
      <c r="R26" s="44">
        <f t="shared" ca="1" si="7"/>
        <v>-471.879200000004</v>
      </c>
      <c r="S26" s="44" t="str">
        <f t="shared" si="5"/>
        <v xml:space="preserve">№016\17 </v>
      </c>
    </row>
    <row r="27" spans="1:19">
      <c r="A27" s="10" t="s">
        <v>41</v>
      </c>
      <c r="B27" s="45">
        <v>4526.8599999999997</v>
      </c>
      <c r="C27" s="4">
        <v>1670.8500000000001</v>
      </c>
      <c r="D27" s="10">
        <v>6197.72</v>
      </c>
      <c r="E27" s="45">
        <v>4526.8599999999997</v>
      </c>
      <c r="F27" s="4">
        <v>1670.8500000000001</v>
      </c>
      <c r="G27" s="10">
        <v>6197.72</v>
      </c>
      <c r="H27" s="45">
        <f t="shared" si="9"/>
        <v>0</v>
      </c>
      <c r="I27" s="4">
        <f t="shared" si="9"/>
        <v>0</v>
      </c>
      <c r="J27" s="10">
        <f t="shared" si="4"/>
        <v>0</v>
      </c>
      <c r="K27" s="4">
        <f ca="1">[1]Оплата!BC25</f>
        <v>-291.68119999999851</v>
      </c>
      <c r="L27" s="10">
        <f ca="1">[1]Оплата!AA25</f>
        <v>0</v>
      </c>
      <c r="M27" s="45">
        <f t="shared" si="8"/>
        <v>0</v>
      </c>
      <c r="N27" s="4">
        <f t="shared" si="8"/>
        <v>0</v>
      </c>
      <c r="O27" s="10">
        <f t="shared" si="6"/>
        <v>0</v>
      </c>
      <c r="P27" s="10"/>
      <c r="Q27" s="10"/>
      <c r="R27" s="4">
        <f t="shared" ca="1" si="7"/>
        <v>-291.68119999999851</v>
      </c>
      <c r="S27" s="4" t="str">
        <f t="shared" si="5"/>
        <v xml:space="preserve">№018 </v>
      </c>
    </row>
    <row r="28" spans="1:19">
      <c r="A28" s="40" t="s">
        <v>42</v>
      </c>
      <c r="B28" s="43"/>
      <c r="C28" s="43"/>
      <c r="D28" s="43"/>
      <c r="E28" s="43"/>
      <c r="F28" s="43"/>
      <c r="G28" s="43"/>
      <c r="H28" s="43"/>
      <c r="I28" s="43"/>
      <c r="J28" s="43"/>
      <c r="K28" s="43">
        <f ca="1">[1]Оплата!BC26</f>
        <v>-20720.6014</v>
      </c>
      <c r="L28" s="43">
        <f ca="1">[1]Оплата!AA26</f>
        <v>0</v>
      </c>
      <c r="M28" s="43"/>
      <c r="N28" s="44">
        <f t="shared" si="8"/>
        <v>0</v>
      </c>
      <c r="O28" s="40">
        <f t="shared" si="6"/>
        <v>0</v>
      </c>
      <c r="P28" s="40"/>
      <c r="Q28" s="40"/>
      <c r="R28" s="44">
        <f t="shared" ca="1" si="7"/>
        <v>-20720.6014</v>
      </c>
      <c r="S28" s="44" t="str">
        <f t="shared" si="5"/>
        <v xml:space="preserve">№019 </v>
      </c>
    </row>
    <row r="29" spans="1:19">
      <c r="A29" s="10" t="s">
        <v>43</v>
      </c>
      <c r="B29" s="45">
        <v>6396.34</v>
      </c>
      <c r="C29" s="4">
        <v>2870.88</v>
      </c>
      <c r="D29" s="10">
        <v>9267.8700000000008</v>
      </c>
      <c r="E29" s="45">
        <v>6401.9000000000005</v>
      </c>
      <c r="F29" s="4">
        <v>2870.88</v>
      </c>
      <c r="G29" s="10">
        <v>9273.43</v>
      </c>
      <c r="H29" s="45">
        <f t="shared" si="9"/>
        <v>5.5600000000004002</v>
      </c>
      <c r="I29" s="4">
        <f t="shared" si="9"/>
        <v>0</v>
      </c>
      <c r="J29" s="10">
        <f t="shared" si="4"/>
        <v>5.5600000000004002</v>
      </c>
      <c r="K29" s="4">
        <f ca="1">[1]Оплата!BC27</f>
        <v>-724.96000000000026</v>
      </c>
      <c r="L29" s="10">
        <f ca="1">[1]Оплата!AA27</f>
        <v>0</v>
      </c>
      <c r="M29" s="45">
        <f>H29*M$6</f>
        <v>37.919200000002732</v>
      </c>
      <c r="N29" s="4">
        <f t="shared" si="8"/>
        <v>0</v>
      </c>
      <c r="O29" s="10">
        <f t="shared" si="6"/>
        <v>37.919200000002732</v>
      </c>
      <c r="P29" s="10"/>
      <c r="Q29" s="10"/>
      <c r="R29" s="4">
        <f t="shared" ca="1" si="7"/>
        <v>-762.87920000000304</v>
      </c>
      <c r="S29" s="4" t="str">
        <f t="shared" si="5"/>
        <v xml:space="preserve">№020 </v>
      </c>
    </row>
    <row r="30" spans="1:19">
      <c r="A30" s="40" t="s">
        <v>44</v>
      </c>
      <c r="B30" s="43">
        <v>468.82</v>
      </c>
      <c r="C30" s="43">
        <v>379.19</v>
      </c>
      <c r="D30" s="43">
        <v>848.02</v>
      </c>
      <c r="E30" s="43">
        <v>468.85</v>
      </c>
      <c r="F30" s="43">
        <v>379.21</v>
      </c>
      <c r="G30" s="43">
        <v>848.07</v>
      </c>
      <c r="H30" s="43">
        <f t="shared" si="9"/>
        <v>3.0000000000029559E-2</v>
      </c>
      <c r="I30" s="43">
        <f t="shared" si="9"/>
        <v>1.999999999998181E-2</v>
      </c>
      <c r="J30" s="43">
        <f t="shared" si="4"/>
        <v>5.0000000000011369E-2</v>
      </c>
      <c r="K30" s="43">
        <f ca="1">[1]Оплата!BC28</f>
        <v>3286.5116999999982</v>
      </c>
      <c r="L30" s="43">
        <f ca="1">[1]Оплата!AA28</f>
        <v>0</v>
      </c>
      <c r="M30" s="43">
        <f>H30*M$6</f>
        <v>0.20460000000020159</v>
      </c>
      <c r="N30" s="44">
        <f t="shared" si="8"/>
        <v>5.2999999999951794E-2</v>
      </c>
      <c r="O30" s="40">
        <f t="shared" si="6"/>
        <v>0.25760000000015337</v>
      </c>
      <c r="P30" s="40"/>
      <c r="Q30" s="40"/>
      <c r="R30" s="44">
        <f t="shared" ca="1" si="7"/>
        <v>3286.2540999999978</v>
      </c>
      <c r="S30" s="44" t="str">
        <f t="shared" si="5"/>
        <v>№021\1</v>
      </c>
    </row>
    <row r="31" spans="1:19">
      <c r="A31" s="10" t="s">
        <v>45</v>
      </c>
      <c r="B31" s="45">
        <v>1833.6100000000001</v>
      </c>
      <c r="C31" s="4">
        <v>899.54</v>
      </c>
      <c r="D31" s="10">
        <v>2733.15</v>
      </c>
      <c r="E31" s="45">
        <v>1833.82</v>
      </c>
      <c r="F31" s="4">
        <v>899.54</v>
      </c>
      <c r="G31" s="10">
        <v>2733.37</v>
      </c>
      <c r="H31" s="45">
        <f t="shared" si="9"/>
        <v>0.20999999999980901</v>
      </c>
      <c r="I31" s="4">
        <f t="shared" si="9"/>
        <v>0</v>
      </c>
      <c r="J31" s="10">
        <f t="shared" si="4"/>
        <v>0.20999999999980901</v>
      </c>
      <c r="K31" s="4">
        <f ca="1">[1]Оплата!BC29</f>
        <v>-5808.6946999999991</v>
      </c>
      <c r="L31" s="10">
        <f ca="1">[1]Оплата!AA29</f>
        <v>0</v>
      </c>
      <c r="M31" s="45">
        <f>H31*M$6</f>
        <v>1.4321999999986974</v>
      </c>
      <c r="N31" s="4">
        <f t="shared" si="8"/>
        <v>0</v>
      </c>
      <c r="O31" s="10">
        <f t="shared" si="6"/>
        <v>1.4321999999986974</v>
      </c>
      <c r="P31" s="10"/>
      <c r="Q31" s="10"/>
      <c r="R31" s="4">
        <f t="shared" ca="1" si="7"/>
        <v>-5810.1268999999975</v>
      </c>
      <c r="S31" s="4" t="str">
        <f t="shared" si="5"/>
        <v xml:space="preserve">№021\2 </v>
      </c>
    </row>
    <row r="32" spans="1:19">
      <c r="A32" s="40" t="s">
        <v>46</v>
      </c>
      <c r="B32" s="43"/>
      <c r="C32" s="43"/>
      <c r="D32" s="43"/>
      <c r="E32" s="43"/>
      <c r="F32" s="43"/>
      <c r="G32" s="43"/>
      <c r="H32" s="43"/>
      <c r="I32" s="43"/>
      <c r="J32" s="43"/>
      <c r="K32" s="43">
        <f ca="1">[1]Оплата!BC30</f>
        <v>46.180499999999711</v>
      </c>
      <c r="L32" s="43">
        <f ca="1">[1]Оплата!AA30</f>
        <v>0</v>
      </c>
      <c r="M32" s="43"/>
      <c r="N32" s="44">
        <f t="shared" si="8"/>
        <v>0</v>
      </c>
      <c r="O32" s="40">
        <f t="shared" si="6"/>
        <v>0</v>
      </c>
      <c r="P32" s="40"/>
      <c r="Q32" s="40"/>
      <c r="R32" s="44">
        <f t="shared" ca="1" si="7"/>
        <v>46.180499999999711</v>
      </c>
      <c r="S32" s="44" t="str">
        <f t="shared" si="5"/>
        <v>№022 сбыт</v>
      </c>
    </row>
    <row r="33" spans="1:19">
      <c r="A33" s="10" t="s">
        <v>47</v>
      </c>
      <c r="B33" s="45">
        <v>2175.09</v>
      </c>
      <c r="C33" s="4">
        <v>1010.19</v>
      </c>
      <c r="D33" s="10">
        <v>3185.29</v>
      </c>
      <c r="E33" s="45">
        <v>2176.44</v>
      </c>
      <c r="F33" s="4">
        <v>1010.9200000000001</v>
      </c>
      <c r="G33" s="10">
        <v>3187.37</v>
      </c>
      <c r="H33" s="45">
        <f t="shared" si="9"/>
        <v>1.3499999999999091</v>
      </c>
      <c r="I33" s="4">
        <f t="shared" si="9"/>
        <v>0.73000000000001819</v>
      </c>
      <c r="J33" s="10">
        <f t="shared" si="4"/>
        <v>2.0799999999999272</v>
      </c>
      <c r="K33" s="4">
        <f ca="1">[1]Оплата!BC31</f>
        <v>2056.4313999999981</v>
      </c>
      <c r="L33" s="10">
        <f ca="1">[1]Оплата!AA31</f>
        <v>0</v>
      </c>
      <c r="M33" s="41">
        <f t="shared" ref="M33:N39" si="10">H33*M$6</f>
        <v>9.2069999999993808</v>
      </c>
      <c r="N33" s="4">
        <f t="shared" si="8"/>
        <v>1.9345000000000481</v>
      </c>
      <c r="O33" s="10">
        <f t="shared" si="6"/>
        <v>11.141499999999429</v>
      </c>
      <c r="P33" s="10"/>
      <c r="Q33" s="10"/>
      <c r="R33" s="4">
        <f t="shared" ca="1" si="7"/>
        <v>2045.2898999999986</v>
      </c>
      <c r="S33" s="4" t="str">
        <f t="shared" si="5"/>
        <v>№022а</v>
      </c>
    </row>
    <row r="34" spans="1:19">
      <c r="A34" s="40" t="s">
        <v>48</v>
      </c>
      <c r="B34" s="43">
        <v>0.51</v>
      </c>
      <c r="C34" s="43">
        <v>0.57999999999999996</v>
      </c>
      <c r="D34" s="43">
        <v>1.1000000000000001</v>
      </c>
      <c r="E34" s="43">
        <v>0.51</v>
      </c>
      <c r="F34" s="43">
        <v>0.57999999999999996</v>
      </c>
      <c r="G34" s="43">
        <v>1.1000000000000001</v>
      </c>
      <c r="H34" s="43">
        <f t="shared" si="9"/>
        <v>0</v>
      </c>
      <c r="I34" s="43">
        <f t="shared" si="9"/>
        <v>0</v>
      </c>
      <c r="J34" s="43">
        <f t="shared" si="4"/>
        <v>0</v>
      </c>
      <c r="K34" s="43">
        <f ca="1">[1]Оплата!BC32</f>
        <v>-8.3732000000000006</v>
      </c>
      <c r="L34" s="43">
        <f ca="1">[1]Оплата!AA32</f>
        <v>0</v>
      </c>
      <c r="M34" s="43">
        <f t="shared" si="10"/>
        <v>0</v>
      </c>
      <c r="N34" s="44">
        <f t="shared" si="8"/>
        <v>0</v>
      </c>
      <c r="O34" s="40">
        <f t="shared" si="6"/>
        <v>0</v>
      </c>
      <c r="P34" s="40"/>
      <c r="Q34" s="40"/>
      <c r="R34" s="44">
        <f t="shared" ca="1" si="7"/>
        <v>-8.3732000000000006</v>
      </c>
      <c r="S34" s="44" t="str">
        <f t="shared" si="5"/>
        <v>№023</v>
      </c>
    </row>
    <row r="35" spans="1:19">
      <c r="A35" s="10" t="s">
        <v>49</v>
      </c>
      <c r="B35" s="45">
        <v>683.28</v>
      </c>
      <c r="C35" s="4">
        <v>370.28000000000003</v>
      </c>
      <c r="D35" s="10">
        <v>1053.56</v>
      </c>
      <c r="E35" s="45">
        <v>683.28</v>
      </c>
      <c r="F35" s="4">
        <v>370.28000000000003</v>
      </c>
      <c r="G35" s="10">
        <v>1053.56</v>
      </c>
      <c r="H35" s="45">
        <f t="shared" si="9"/>
        <v>0</v>
      </c>
      <c r="I35" s="4">
        <f t="shared" si="9"/>
        <v>0</v>
      </c>
      <c r="J35" s="10">
        <f t="shared" si="4"/>
        <v>0</v>
      </c>
      <c r="K35" s="4">
        <f ca="1">[1]Оплата!BC33</f>
        <v>-954.66589999999951</v>
      </c>
      <c r="L35" s="10">
        <f ca="1">[1]Оплата!AA33</f>
        <v>0</v>
      </c>
      <c r="M35" s="45">
        <f t="shared" si="10"/>
        <v>0</v>
      </c>
      <c r="N35" s="4">
        <f t="shared" si="8"/>
        <v>0</v>
      </c>
      <c r="O35" s="10">
        <f t="shared" si="6"/>
        <v>0</v>
      </c>
      <c r="P35" s="10"/>
      <c r="Q35" s="10"/>
      <c r="R35" s="4">
        <f t="shared" ca="1" si="7"/>
        <v>-954.66589999999951</v>
      </c>
      <c r="S35" s="4" t="str">
        <f t="shared" si="5"/>
        <v xml:space="preserve">№024 </v>
      </c>
    </row>
    <row r="36" spans="1:19">
      <c r="A36" s="40" t="s">
        <v>50</v>
      </c>
      <c r="B36" s="43">
        <v>10560.35</v>
      </c>
      <c r="C36" s="43">
        <v>5778.3</v>
      </c>
      <c r="D36" s="43">
        <v>16338.66</v>
      </c>
      <c r="E36" s="43">
        <v>10560.35</v>
      </c>
      <c r="F36" s="43">
        <v>5778.3</v>
      </c>
      <c r="G36" s="43">
        <v>16338.66</v>
      </c>
      <c r="H36" s="43">
        <f t="shared" si="9"/>
        <v>0</v>
      </c>
      <c r="I36" s="43">
        <f t="shared" si="9"/>
        <v>0</v>
      </c>
      <c r="J36" s="43">
        <f t="shared" si="4"/>
        <v>0</v>
      </c>
      <c r="K36" s="43">
        <f ca="1">[1]Оплата!BC34</f>
        <v>-1536.4193000000027</v>
      </c>
      <c r="L36" s="43">
        <f ca="1">[1]Оплата!AA34</f>
        <v>1536.42</v>
      </c>
      <c r="M36" s="43">
        <f t="shared" si="10"/>
        <v>0</v>
      </c>
      <c r="N36" s="44">
        <f t="shared" si="10"/>
        <v>0</v>
      </c>
      <c r="O36" s="40">
        <f t="shared" si="6"/>
        <v>0</v>
      </c>
      <c r="P36" s="40"/>
      <c r="Q36" s="40"/>
      <c r="R36" s="44">
        <f t="shared" ca="1" si="7"/>
        <v>6.9999999732317519E-4</v>
      </c>
      <c r="S36" s="44" t="str">
        <f t="shared" si="5"/>
        <v>№025</v>
      </c>
    </row>
    <row r="37" spans="1:19">
      <c r="A37" s="10" t="s">
        <v>51</v>
      </c>
      <c r="B37" s="45">
        <v>4147.58</v>
      </c>
      <c r="C37" s="4">
        <v>2148.59</v>
      </c>
      <c r="D37" s="10">
        <v>6296.17</v>
      </c>
      <c r="E37" s="45">
        <v>4157.62</v>
      </c>
      <c r="F37" s="4">
        <v>2148.59</v>
      </c>
      <c r="G37" s="10">
        <v>6306.21</v>
      </c>
      <c r="H37" s="45">
        <f t="shared" si="9"/>
        <v>10.039999999999964</v>
      </c>
      <c r="I37" s="4">
        <f t="shared" si="9"/>
        <v>0</v>
      </c>
      <c r="J37" s="10">
        <f t="shared" si="4"/>
        <v>10.039999999999964</v>
      </c>
      <c r="K37" s="4">
        <f ca="1">[1]Оплата!BC35</f>
        <v>11195.604599999997</v>
      </c>
      <c r="L37" s="10">
        <f ca="1">[1]Оплата!AA35</f>
        <v>0</v>
      </c>
      <c r="M37" s="45">
        <f t="shared" si="10"/>
        <v>68.472799999999751</v>
      </c>
      <c r="N37" s="4">
        <f t="shared" si="10"/>
        <v>0</v>
      </c>
      <c r="O37" s="47">
        <f t="shared" si="6"/>
        <v>68.472799999999751</v>
      </c>
      <c r="P37" s="10"/>
      <c r="Q37" s="10"/>
      <c r="R37" s="4">
        <f t="shared" ca="1" si="7"/>
        <v>11127.131799999997</v>
      </c>
      <c r="S37" s="4" t="str">
        <f t="shared" si="5"/>
        <v>№026</v>
      </c>
    </row>
    <row r="38" spans="1:19">
      <c r="A38" s="40" t="s">
        <v>52</v>
      </c>
      <c r="B38" s="43">
        <v>4462.58</v>
      </c>
      <c r="C38" s="43">
        <v>2607.0700000000002</v>
      </c>
      <c r="D38" s="43">
        <v>7069.7300000000005</v>
      </c>
      <c r="E38" s="43">
        <v>4462.92</v>
      </c>
      <c r="F38" s="43">
        <v>2607.29</v>
      </c>
      <c r="G38" s="43">
        <v>7070.29</v>
      </c>
      <c r="H38" s="43">
        <f t="shared" si="9"/>
        <v>0.34000000000014552</v>
      </c>
      <c r="I38" s="43">
        <f t="shared" si="9"/>
        <v>0.21999999999979991</v>
      </c>
      <c r="J38" s="43">
        <f t="shared" si="4"/>
        <v>0.55999999999994543</v>
      </c>
      <c r="K38" s="43">
        <f ca="1">[1]Оплата!BC36</f>
        <v>361.41720000000134</v>
      </c>
      <c r="L38" s="43">
        <f ca="1">[1]Оплата!AA36</f>
        <v>0</v>
      </c>
      <c r="M38" s="43">
        <f t="shared" si="10"/>
        <v>2.3188000000009925</v>
      </c>
      <c r="N38" s="44">
        <f t="shared" si="10"/>
        <v>0.58299999999946972</v>
      </c>
      <c r="O38" s="40">
        <f>SUM(M38:N38)</f>
        <v>2.9018000000004625</v>
      </c>
      <c r="P38" s="40"/>
      <c r="Q38" s="40"/>
      <c r="R38" s="44">
        <f t="shared" ca="1" si="7"/>
        <v>358.51540000000091</v>
      </c>
      <c r="S38" s="44" t="str">
        <f t="shared" si="5"/>
        <v>№027</v>
      </c>
    </row>
    <row r="39" spans="1:19">
      <c r="A39" s="10" t="s">
        <v>53</v>
      </c>
      <c r="B39" s="45">
        <v>1330.52</v>
      </c>
      <c r="C39" s="4">
        <v>496.08</v>
      </c>
      <c r="D39" s="10">
        <v>1826.6100000000001</v>
      </c>
      <c r="E39" s="45">
        <v>1330.52</v>
      </c>
      <c r="F39" s="4">
        <v>496.08</v>
      </c>
      <c r="G39" s="10">
        <v>1826.6100000000001</v>
      </c>
      <c r="H39" s="45">
        <f t="shared" si="9"/>
        <v>0</v>
      </c>
      <c r="I39" s="4">
        <f t="shared" si="9"/>
        <v>0</v>
      </c>
      <c r="J39" s="10">
        <f t="shared" si="4"/>
        <v>0</v>
      </c>
      <c r="K39" s="4">
        <f ca="1">[1]Оплата!BC37</f>
        <v>-4.3548000000000027</v>
      </c>
      <c r="L39" s="10">
        <f ca="1">[1]Оплата!AA37</f>
        <v>0</v>
      </c>
      <c r="M39" s="45">
        <f t="shared" si="10"/>
        <v>0</v>
      </c>
      <c r="N39" s="4">
        <f t="shared" si="10"/>
        <v>0</v>
      </c>
      <c r="O39" s="47">
        <f t="shared" si="6"/>
        <v>0</v>
      </c>
      <c r="P39" s="10"/>
      <c r="Q39" s="10"/>
      <c r="R39" s="4">
        <f t="shared" ca="1" si="7"/>
        <v>-4.3548000000000027</v>
      </c>
      <c r="S39" s="4" t="str">
        <f t="shared" si="5"/>
        <v>№028</v>
      </c>
    </row>
    <row r="40" spans="1:19">
      <c r="A40" s="40" t="s">
        <v>54</v>
      </c>
      <c r="B40" s="43"/>
      <c r="C40" s="43"/>
      <c r="D40" s="43"/>
      <c r="E40" s="43"/>
      <c r="F40" s="43"/>
      <c r="G40" s="43"/>
      <c r="H40" s="43"/>
      <c r="I40" s="43"/>
      <c r="J40" s="43"/>
      <c r="K40" s="43">
        <f ca="1">[1]Оплата!BC38</f>
        <v>4.7999999908370228E-3</v>
      </c>
      <c r="L40" s="43">
        <f ca="1">[1]Оплата!AA38</f>
        <v>0</v>
      </c>
      <c r="M40" s="43"/>
      <c r="N40" s="44"/>
      <c r="O40" s="40"/>
      <c r="P40" s="40"/>
      <c r="Q40" s="40"/>
      <c r="R40" s="40">
        <f t="shared" ca="1" si="7"/>
        <v>4.7999999908370228E-3</v>
      </c>
      <c r="S40" s="44" t="str">
        <f t="shared" si="5"/>
        <v>№029 сбыт</v>
      </c>
    </row>
    <row r="41" spans="1:19">
      <c r="A41" s="10" t="s">
        <v>55</v>
      </c>
      <c r="B41" s="45">
        <v>2816</v>
      </c>
      <c r="C41" s="4">
        <v>1278.22</v>
      </c>
      <c r="D41" s="10">
        <v>4094.28</v>
      </c>
      <c r="E41" s="45">
        <v>2884</v>
      </c>
      <c r="F41" s="4">
        <v>1321.79</v>
      </c>
      <c r="G41" s="10">
        <v>4205.84</v>
      </c>
      <c r="H41" s="45">
        <f t="shared" ref="H41:I48" si="11">E41-B41</f>
        <v>68</v>
      </c>
      <c r="I41" s="4">
        <f t="shared" si="11"/>
        <v>43.569999999999936</v>
      </c>
      <c r="J41" s="10">
        <f t="shared" si="4"/>
        <v>111.56999999999994</v>
      </c>
      <c r="K41" s="4">
        <f ca="1">[1]Оплата!BC39</f>
        <v>-10117.825799999999</v>
      </c>
      <c r="L41" s="10">
        <f ca="1">[1]Оплата!AA39</f>
        <v>5000</v>
      </c>
      <c r="M41" s="41">
        <f t="shared" ref="M41:N44" si="12">H41*M$6</f>
        <v>463.76</v>
      </c>
      <c r="N41" s="4">
        <f t="shared" si="12"/>
        <v>115.46049999999983</v>
      </c>
      <c r="O41" s="10">
        <f t="shared" si="6"/>
        <v>579.22049999999979</v>
      </c>
      <c r="P41" s="10"/>
      <c r="Q41" s="10"/>
      <c r="R41" s="4">
        <f t="shared" ca="1" si="7"/>
        <v>-5697.0462999999982</v>
      </c>
      <c r="S41" s="4" t="str">
        <f t="shared" si="5"/>
        <v>№030</v>
      </c>
    </row>
    <row r="42" spans="1:19">
      <c r="A42" s="40" t="s">
        <v>56</v>
      </c>
      <c r="B42" s="43">
        <v>12015.880000000001</v>
      </c>
      <c r="C42" s="43">
        <v>6356.35</v>
      </c>
      <c r="D42" s="43">
        <v>18372.23</v>
      </c>
      <c r="E42" s="43">
        <v>12201.130000000001</v>
      </c>
      <c r="F42" s="43">
        <v>6441.3600000000006</v>
      </c>
      <c r="G42" s="43">
        <v>18642.5</v>
      </c>
      <c r="H42" s="43">
        <f t="shared" si="11"/>
        <v>185.25</v>
      </c>
      <c r="I42" s="43">
        <f t="shared" si="11"/>
        <v>85.010000000000218</v>
      </c>
      <c r="J42" s="43">
        <f t="shared" si="4"/>
        <v>270.26000000000022</v>
      </c>
      <c r="K42" s="43">
        <f ca="1">[1]Оплата!BC40</f>
        <v>-39898.50420000001</v>
      </c>
      <c r="L42" s="43">
        <f ca="1">[1]Оплата!AA40</f>
        <v>0</v>
      </c>
      <c r="M42" s="43">
        <f t="shared" si="12"/>
        <v>1263.405</v>
      </c>
      <c r="N42" s="44">
        <f t="shared" si="12"/>
        <v>225.27650000000057</v>
      </c>
      <c r="O42" s="40">
        <f t="shared" si="6"/>
        <v>1488.6815000000006</v>
      </c>
      <c r="P42" s="40"/>
      <c r="Q42" s="40"/>
      <c r="R42" s="44">
        <f t="shared" ca="1" si="7"/>
        <v>-41387.185700000009</v>
      </c>
      <c r="S42" s="44" t="str">
        <f t="shared" si="5"/>
        <v>№031\1</v>
      </c>
    </row>
    <row r="43" spans="1:19">
      <c r="A43" s="10" t="s">
        <v>57</v>
      </c>
      <c r="B43" s="45">
        <v>6064.97</v>
      </c>
      <c r="C43" s="4">
        <v>1822.53</v>
      </c>
      <c r="D43" s="10">
        <v>7887.5</v>
      </c>
      <c r="E43" s="45">
        <v>6085.53</v>
      </c>
      <c r="F43" s="4">
        <v>1829.5900000000001</v>
      </c>
      <c r="G43" s="10">
        <v>7915.13</v>
      </c>
      <c r="H43" s="45">
        <f t="shared" si="11"/>
        <v>20.559999999999491</v>
      </c>
      <c r="I43" s="4">
        <f t="shared" si="11"/>
        <v>7.0600000000001728</v>
      </c>
      <c r="J43" s="10">
        <f t="shared" si="4"/>
        <v>27.619999999999663</v>
      </c>
      <c r="K43" s="4">
        <f ca="1">[1]Оплата!BC41</f>
        <v>39196.731900000013</v>
      </c>
      <c r="L43" s="10">
        <f ca="1">[1]Оплата!AA41</f>
        <v>0</v>
      </c>
      <c r="M43" s="45">
        <f t="shared" si="12"/>
        <v>140.21919999999653</v>
      </c>
      <c r="N43" s="4">
        <f t="shared" si="12"/>
        <v>18.709000000000458</v>
      </c>
      <c r="O43" s="10">
        <f t="shared" si="6"/>
        <v>158.92819999999699</v>
      </c>
      <c r="P43" s="10"/>
      <c r="Q43" s="10"/>
      <c r="R43" s="4">
        <f t="shared" ca="1" si="7"/>
        <v>39037.803700000019</v>
      </c>
      <c r="S43" s="4" t="str">
        <f t="shared" si="5"/>
        <v>№031\2</v>
      </c>
    </row>
    <row r="44" spans="1:19">
      <c r="A44" s="40" t="s">
        <v>58</v>
      </c>
      <c r="B44" s="43">
        <v>7627.26</v>
      </c>
      <c r="C44" s="43">
        <v>4431.18</v>
      </c>
      <c r="D44" s="43">
        <v>12058.53</v>
      </c>
      <c r="E44" s="43">
        <v>7627.57</v>
      </c>
      <c r="F44" s="43">
        <v>4431.24</v>
      </c>
      <c r="G44" s="43">
        <v>12058.9</v>
      </c>
      <c r="H44" s="43">
        <f t="shared" si="11"/>
        <v>0.30999999999949068</v>
      </c>
      <c r="I44" s="43">
        <f t="shared" si="11"/>
        <v>5.9999999999490683E-2</v>
      </c>
      <c r="J44" s="43">
        <f t="shared" si="4"/>
        <v>0.36999999999898137</v>
      </c>
      <c r="K44" s="43">
        <f ca="1">[1]Оплата!BC42</f>
        <v>-3015.5341000000008</v>
      </c>
      <c r="L44" s="43">
        <f ca="1">[1]Оплата!AA42</f>
        <v>0</v>
      </c>
      <c r="M44" s="43">
        <f t="shared" si="12"/>
        <v>2.1141999999965266</v>
      </c>
      <c r="N44" s="44">
        <f t="shared" si="12"/>
        <v>0.1589999999986503</v>
      </c>
      <c r="O44" s="40">
        <f t="shared" si="6"/>
        <v>2.2731999999951769</v>
      </c>
      <c r="P44" s="40"/>
      <c r="Q44" s="40"/>
      <c r="R44" s="44">
        <f t="shared" ca="1" si="7"/>
        <v>-3017.8072999999958</v>
      </c>
      <c r="S44" s="44" t="str">
        <f t="shared" si="5"/>
        <v xml:space="preserve">№032 </v>
      </c>
    </row>
    <row r="45" spans="1:19">
      <c r="A45" s="10" t="s">
        <v>59</v>
      </c>
      <c r="B45" s="45"/>
      <c r="C45" s="4"/>
      <c r="D45" s="10"/>
      <c r="E45" s="45"/>
      <c r="F45" s="4"/>
      <c r="G45" s="10"/>
      <c r="H45" s="45"/>
      <c r="I45" s="4"/>
      <c r="J45" s="10"/>
      <c r="K45" s="4">
        <f ca="1">[1]Оплата!BC43</f>
        <v>640.01399999999649</v>
      </c>
      <c r="L45" s="10">
        <f ca="1">[1]Оплата!AA43</f>
        <v>0</v>
      </c>
      <c r="M45" s="45"/>
      <c r="N45" s="4"/>
      <c r="O45" s="10"/>
      <c r="P45" s="10"/>
      <c r="Q45" s="10"/>
      <c r="R45" s="4">
        <f t="shared" ca="1" si="7"/>
        <v>640.01399999999649</v>
      </c>
      <c r="S45" s="4" t="str">
        <f t="shared" si="5"/>
        <v>№033 сбыт</v>
      </c>
    </row>
    <row r="46" spans="1:19">
      <c r="A46" s="40" t="s">
        <v>60</v>
      </c>
      <c r="B46" s="43">
        <v>1965.3700000000001</v>
      </c>
      <c r="C46" s="43">
        <v>436.79</v>
      </c>
      <c r="D46" s="43">
        <v>2402.17</v>
      </c>
      <c r="E46" s="43">
        <v>1965.3700000000001</v>
      </c>
      <c r="F46" s="43">
        <v>436.79</v>
      </c>
      <c r="G46" s="43">
        <v>2402.17</v>
      </c>
      <c r="H46" s="43">
        <f t="shared" si="11"/>
        <v>0</v>
      </c>
      <c r="I46" s="43">
        <f t="shared" si="11"/>
        <v>0</v>
      </c>
      <c r="J46" s="43">
        <f t="shared" si="4"/>
        <v>0</v>
      </c>
      <c r="K46" s="43">
        <f ca="1">[1]Оплата!BC44</f>
        <v>-14.069700000000338</v>
      </c>
      <c r="L46" s="43">
        <f ca="1">[1]Оплата!AA44</f>
        <v>0</v>
      </c>
      <c r="M46" s="43">
        <f t="shared" ref="M46:N48" si="13">H46*M$6</f>
        <v>0</v>
      </c>
      <c r="N46" s="44">
        <f t="shared" si="13"/>
        <v>0</v>
      </c>
      <c r="O46" s="40">
        <f t="shared" si="6"/>
        <v>0</v>
      </c>
      <c r="P46" s="40"/>
      <c r="Q46" s="40"/>
      <c r="R46" s="44">
        <f t="shared" ca="1" si="7"/>
        <v>-14.069700000000338</v>
      </c>
      <c r="S46" s="44" t="str">
        <f t="shared" si="5"/>
        <v xml:space="preserve">№034 </v>
      </c>
    </row>
    <row r="47" spans="1:19">
      <c r="A47" s="10" t="s">
        <v>61</v>
      </c>
      <c r="B47" s="45">
        <v>12580.16</v>
      </c>
      <c r="C47" s="4">
        <v>6302.4800000000005</v>
      </c>
      <c r="D47" s="10">
        <v>18882.66</v>
      </c>
      <c r="E47" s="45">
        <v>12581.95</v>
      </c>
      <c r="F47" s="4">
        <v>6302.4800000000005</v>
      </c>
      <c r="G47" s="10">
        <v>18884.45</v>
      </c>
      <c r="H47" s="45">
        <f t="shared" si="11"/>
        <v>1.7900000000008731</v>
      </c>
      <c r="I47" s="4">
        <f t="shared" si="11"/>
        <v>0</v>
      </c>
      <c r="J47" s="10">
        <f t="shared" si="4"/>
        <v>1.7900000000008731</v>
      </c>
      <c r="K47" s="4">
        <f ca="1">[1]Оплата!BC45</f>
        <v>-2557.9332999999988</v>
      </c>
      <c r="L47" s="10">
        <f ca="1">[1]Оплата!AA45</f>
        <v>0</v>
      </c>
      <c r="M47" s="45">
        <f t="shared" si="13"/>
        <v>12.207800000005955</v>
      </c>
      <c r="N47" s="4">
        <f t="shared" si="13"/>
        <v>0</v>
      </c>
      <c r="O47" s="10">
        <f t="shared" si="6"/>
        <v>12.207800000005955</v>
      </c>
      <c r="P47" s="10"/>
      <c r="Q47" s="10"/>
      <c r="R47" s="4">
        <f t="shared" ca="1" si="7"/>
        <v>-2570.1411000000048</v>
      </c>
      <c r="S47" s="4" t="str">
        <f t="shared" si="5"/>
        <v xml:space="preserve">№035 </v>
      </c>
    </row>
    <row r="48" spans="1:19">
      <c r="A48" s="40" t="s">
        <v>62</v>
      </c>
      <c r="B48" s="43">
        <v>8247.48</v>
      </c>
      <c r="C48" s="43">
        <v>2497.48</v>
      </c>
      <c r="D48" s="43">
        <v>10744.97</v>
      </c>
      <c r="E48" s="43">
        <v>8247.48</v>
      </c>
      <c r="F48" s="43">
        <v>2497.48</v>
      </c>
      <c r="G48" s="43">
        <v>10744.97</v>
      </c>
      <c r="H48" s="43">
        <f t="shared" si="11"/>
        <v>0</v>
      </c>
      <c r="I48" s="43">
        <f t="shared" si="11"/>
        <v>0</v>
      </c>
      <c r="J48" s="43">
        <f t="shared" si="4"/>
        <v>0</v>
      </c>
      <c r="K48" s="43">
        <f ca="1">[1]Оплата!BC46</f>
        <v>-0.19019999999532503</v>
      </c>
      <c r="L48" s="43">
        <f ca="1">[1]Оплата!AA46</f>
        <v>0</v>
      </c>
      <c r="M48" s="43">
        <f t="shared" si="13"/>
        <v>0</v>
      </c>
      <c r="N48" s="44">
        <f t="shared" si="13"/>
        <v>0</v>
      </c>
      <c r="O48" s="40">
        <f t="shared" si="6"/>
        <v>0</v>
      </c>
      <c r="P48" s="40"/>
      <c r="Q48" s="40"/>
      <c r="R48" s="44">
        <f t="shared" ca="1" si="7"/>
        <v>-0.19019999999532503</v>
      </c>
      <c r="S48" s="44" t="str">
        <f t="shared" si="5"/>
        <v xml:space="preserve">№036 </v>
      </c>
    </row>
    <row r="49" spans="1:20">
      <c r="A49" s="10" t="s">
        <v>63</v>
      </c>
      <c r="B49" s="45"/>
      <c r="C49" s="4"/>
      <c r="D49" s="10"/>
      <c r="E49" s="45"/>
      <c r="F49" s="4"/>
      <c r="G49" s="10"/>
      <c r="H49" s="45"/>
      <c r="I49" s="4"/>
      <c r="J49" s="10"/>
      <c r="K49" s="4">
        <f ca="1">[1]Оплата!BC47</f>
        <v>3.1999999973777449E-3</v>
      </c>
      <c r="L49" s="10">
        <f ca="1">[1]Оплата!AA47</f>
        <v>0</v>
      </c>
      <c r="M49" s="41"/>
      <c r="N49" s="4"/>
      <c r="O49" s="10"/>
      <c r="P49" s="10"/>
      <c r="Q49" s="10"/>
      <c r="R49" s="4">
        <f t="shared" ca="1" si="7"/>
        <v>3.1999999973777449E-3</v>
      </c>
      <c r="S49" s="4" t="str">
        <f>A49</f>
        <v>№037 сбыт</v>
      </c>
    </row>
    <row r="50" spans="1:20">
      <c r="A50" s="40" t="s">
        <v>64</v>
      </c>
      <c r="B50" s="43"/>
      <c r="C50" s="43"/>
      <c r="D50" s="43"/>
      <c r="E50" s="43"/>
      <c r="F50" s="43"/>
      <c r="G50" s="43"/>
      <c r="H50" s="43"/>
      <c r="I50" s="43"/>
      <c r="J50" s="43"/>
      <c r="K50" s="43">
        <f ca="1">[1]Оплата!BC48</f>
        <v>-290.58998468918583</v>
      </c>
      <c r="L50" s="43">
        <f ca="1">[1]Оплата!AA48</f>
        <v>0</v>
      </c>
      <c r="M50" s="43"/>
      <c r="N50" s="44">
        <f>I50*N$6</f>
        <v>0</v>
      </c>
      <c r="O50" s="40">
        <f t="shared" si="6"/>
        <v>0</v>
      </c>
      <c r="P50" s="40"/>
      <c r="Q50" s="40"/>
      <c r="R50" s="44">
        <f t="shared" ca="1" si="7"/>
        <v>-290.58998468918583</v>
      </c>
      <c r="S50" s="44" t="str">
        <f t="shared" si="5"/>
        <v>№038 сбыт</v>
      </c>
      <c r="T50" s="4"/>
    </row>
    <row r="51" spans="1:20">
      <c r="A51" s="10" t="s">
        <v>65</v>
      </c>
      <c r="B51" s="45"/>
      <c r="C51" s="4"/>
      <c r="D51" s="10"/>
      <c r="E51" s="45"/>
      <c r="F51" s="4"/>
      <c r="G51" s="10"/>
      <c r="H51" s="45"/>
      <c r="I51" s="4"/>
      <c r="J51" s="10"/>
      <c r="K51" s="4">
        <f ca="1">[1]Оплата!BC49</f>
        <v>-582.58610000000476</v>
      </c>
      <c r="L51" s="10">
        <f ca="1">[1]Оплата!AA49</f>
        <v>0</v>
      </c>
      <c r="M51" s="45"/>
      <c r="N51" s="4"/>
      <c r="O51" s="10"/>
      <c r="P51" s="10"/>
      <c r="Q51" s="10"/>
      <c r="R51" s="4">
        <f t="shared" ca="1" si="7"/>
        <v>-582.58610000000476</v>
      </c>
      <c r="S51" s="4" t="str">
        <f t="shared" si="5"/>
        <v>№039  сбыт</v>
      </c>
    </row>
    <row r="52" spans="1:20">
      <c r="A52" s="40" t="s">
        <v>66</v>
      </c>
      <c r="B52" s="43">
        <v>1372.34</v>
      </c>
      <c r="C52" s="43">
        <v>2550.5300000000002</v>
      </c>
      <c r="D52" s="43">
        <v>3922.88</v>
      </c>
      <c r="E52" s="43">
        <v>1372.34</v>
      </c>
      <c r="F52" s="43">
        <v>2550.5300000000002</v>
      </c>
      <c r="G52" s="43">
        <v>3922.88</v>
      </c>
      <c r="H52" s="43">
        <f t="shared" ref="H52:I58" si="14">E52-B52</f>
        <v>0</v>
      </c>
      <c r="I52" s="43">
        <f t="shared" si="14"/>
        <v>0</v>
      </c>
      <c r="J52" s="43">
        <f t="shared" si="4"/>
        <v>0</v>
      </c>
      <c r="K52" s="43">
        <f ca="1">[1]Оплата!BC50</f>
        <v>-0.48820000000019664</v>
      </c>
      <c r="L52" s="43">
        <f ca="1">[1]Оплата!AA50</f>
        <v>0</v>
      </c>
      <c r="M52" s="43">
        <f>H52*M$6</f>
        <v>0</v>
      </c>
      <c r="N52" s="44">
        <f>I52*N$6</f>
        <v>0</v>
      </c>
      <c r="O52" s="40">
        <f t="shared" si="6"/>
        <v>0</v>
      </c>
      <c r="P52" s="40"/>
      <c r="Q52" s="40"/>
      <c r="R52" s="44">
        <f t="shared" ca="1" si="7"/>
        <v>-0.48820000000019664</v>
      </c>
      <c r="S52" s="44" t="str">
        <f t="shared" si="5"/>
        <v>№040</v>
      </c>
    </row>
    <row r="53" spans="1:20">
      <c r="A53" s="10" t="s">
        <v>67</v>
      </c>
      <c r="B53" s="45">
        <v>6283.3600000000006</v>
      </c>
      <c r="C53" s="4">
        <v>3067.37</v>
      </c>
      <c r="D53" s="10">
        <v>9351.16</v>
      </c>
      <c r="E53" s="45">
        <v>6283.3600000000006</v>
      </c>
      <c r="F53" s="4">
        <v>3067.37</v>
      </c>
      <c r="G53" s="10">
        <v>9351.16</v>
      </c>
      <c r="H53" s="45">
        <f t="shared" si="14"/>
        <v>0</v>
      </c>
      <c r="I53" s="4">
        <f t="shared" si="14"/>
        <v>0</v>
      </c>
      <c r="J53" s="10">
        <f t="shared" si="4"/>
        <v>0</v>
      </c>
      <c r="K53" s="4">
        <f ca="1">[1]Оплата!BC51</f>
        <v>79.564199999997982</v>
      </c>
      <c r="L53" s="10">
        <f ca="1">[1]Оплата!AA51</f>
        <v>0</v>
      </c>
      <c r="M53" s="45">
        <f>H53*M$6</f>
        <v>0</v>
      </c>
      <c r="N53" s="4">
        <f>I53*N$6</f>
        <v>0</v>
      </c>
      <c r="O53" s="10">
        <f t="shared" si="6"/>
        <v>0</v>
      </c>
      <c r="P53" s="10"/>
      <c r="Q53" s="10"/>
      <c r="R53" s="4">
        <f t="shared" ca="1" si="7"/>
        <v>79.564199999997982</v>
      </c>
      <c r="S53" s="4" t="str">
        <f t="shared" si="5"/>
        <v xml:space="preserve">№041 </v>
      </c>
    </row>
    <row r="54" spans="1:20">
      <c r="A54" s="40" t="s">
        <v>68</v>
      </c>
      <c r="B54" s="43"/>
      <c r="C54" s="43"/>
      <c r="D54" s="43"/>
      <c r="E54" s="43"/>
      <c r="F54" s="43"/>
      <c r="G54" s="43"/>
      <c r="H54" s="43"/>
      <c r="I54" s="43"/>
      <c r="J54" s="43"/>
      <c r="K54" s="43">
        <f ca="1">[1]Оплата!BC52</f>
        <v>3.0036000000067418</v>
      </c>
      <c r="L54" s="43">
        <f ca="1">[1]Оплата!AA52</f>
        <v>0</v>
      </c>
      <c r="M54" s="43"/>
      <c r="N54" s="44">
        <f>I54*N$6</f>
        <v>0</v>
      </c>
      <c r="O54" s="40"/>
      <c r="P54" s="40"/>
      <c r="Q54" s="40"/>
      <c r="R54" s="44">
        <f t="shared" ca="1" si="7"/>
        <v>3.0036000000067418</v>
      </c>
      <c r="S54" s="44" t="str">
        <f t="shared" si="5"/>
        <v xml:space="preserve">№041а сбыт </v>
      </c>
    </row>
    <row r="55" spans="1:20">
      <c r="A55" s="10" t="s">
        <v>69</v>
      </c>
      <c r="B55" s="45">
        <v>6072.39</v>
      </c>
      <c r="C55" s="4">
        <v>2630.3</v>
      </c>
      <c r="D55" s="10">
        <v>8702.7199999999993</v>
      </c>
      <c r="E55" s="45">
        <v>6174.31</v>
      </c>
      <c r="F55" s="4">
        <v>2650.07</v>
      </c>
      <c r="G55" s="10">
        <v>8824.42</v>
      </c>
      <c r="H55" s="45">
        <f t="shared" si="14"/>
        <v>101.92000000000007</v>
      </c>
      <c r="I55" s="4">
        <f t="shared" si="14"/>
        <v>19.769999999999982</v>
      </c>
      <c r="J55" s="10">
        <f t="shared" si="4"/>
        <v>121.69000000000005</v>
      </c>
      <c r="K55" s="4">
        <f ca="1">[1]Оплата!BC53</f>
        <v>-63.771000000001521</v>
      </c>
      <c r="L55" s="10">
        <f ca="1">[1]Оплата!AA53</f>
        <v>1000</v>
      </c>
      <c r="M55" s="45">
        <f>H55*M$6</f>
        <v>695.09440000000052</v>
      </c>
      <c r="N55" s="4">
        <f>I55*N$6</f>
        <v>52.390499999999953</v>
      </c>
      <c r="O55" s="10">
        <f t="shared" si="6"/>
        <v>747.48490000000049</v>
      </c>
      <c r="P55" s="10"/>
      <c r="Q55" s="10"/>
      <c r="R55" s="4">
        <f t="shared" ca="1" si="7"/>
        <v>188.74409999999796</v>
      </c>
      <c r="S55" s="4" t="str">
        <f t="shared" si="5"/>
        <v xml:space="preserve">№042 </v>
      </c>
    </row>
    <row r="56" spans="1:20">
      <c r="A56" s="40" t="s">
        <v>70</v>
      </c>
      <c r="B56" s="43">
        <v>6865.4000000000005</v>
      </c>
      <c r="C56" s="43">
        <v>2623.78</v>
      </c>
      <c r="D56" s="43">
        <v>9489.18</v>
      </c>
      <c r="E56" s="43">
        <v>6883.1500000000005</v>
      </c>
      <c r="F56" s="43">
        <v>2632.81</v>
      </c>
      <c r="G56" s="43">
        <v>9515.9699999999993</v>
      </c>
      <c r="H56" s="43">
        <f t="shared" si="14"/>
        <v>17.75</v>
      </c>
      <c r="I56" s="43">
        <f t="shared" si="14"/>
        <v>9.0299999999997453</v>
      </c>
      <c r="J56" s="43">
        <f t="shared" si="4"/>
        <v>26.779999999999745</v>
      </c>
      <c r="K56" s="43">
        <f ca="1">[1]Оплата!BC54</f>
        <v>-5980.6577000000043</v>
      </c>
      <c r="L56" s="43">
        <f ca="1">[1]Оплата!AA54</f>
        <v>0</v>
      </c>
      <c r="M56" s="43">
        <f>H56*M$6</f>
        <v>121.05500000000001</v>
      </c>
      <c r="N56" s="44">
        <f>I56*N$6</f>
        <v>23.929499999999326</v>
      </c>
      <c r="O56" s="40">
        <f t="shared" si="6"/>
        <v>144.98449999999934</v>
      </c>
      <c r="P56" s="40"/>
      <c r="Q56" s="40"/>
      <c r="R56" s="44">
        <f t="shared" ca="1" si="7"/>
        <v>-6125.6422000000039</v>
      </c>
      <c r="S56" s="44" t="str">
        <f t="shared" si="5"/>
        <v xml:space="preserve">№043\1 </v>
      </c>
    </row>
    <row r="57" spans="1:20">
      <c r="A57" s="10" t="s">
        <v>71</v>
      </c>
      <c r="B57" s="45">
        <v>24121.760000000002</v>
      </c>
      <c r="C57" s="4">
        <v>11096.67</v>
      </c>
      <c r="D57" s="10">
        <v>35218.43</v>
      </c>
      <c r="E57" s="45">
        <v>24130.87</v>
      </c>
      <c r="F57" s="4">
        <v>11101.050000000001</v>
      </c>
      <c r="G57" s="10">
        <v>35231.93</v>
      </c>
      <c r="H57" s="45">
        <f t="shared" si="14"/>
        <v>9.1099999999969441</v>
      </c>
      <c r="I57" s="4">
        <f t="shared" si="14"/>
        <v>4.3800000000010186</v>
      </c>
      <c r="J57" s="10">
        <f t="shared" si="4"/>
        <v>13.489999999997963</v>
      </c>
      <c r="K57" s="4">
        <f ca="1">[1]Оплата!BC55</f>
        <v>5764.239099999988</v>
      </c>
      <c r="L57" s="10">
        <f ca="1">[1]Оплата!AA55</f>
        <v>0</v>
      </c>
      <c r="M57" s="41">
        <f>H57*M$6</f>
        <v>62.130199999979162</v>
      </c>
      <c r="N57" s="4">
        <f>I57*N$6</f>
        <v>11.607000000002699</v>
      </c>
      <c r="O57" s="10">
        <f t="shared" si="6"/>
        <v>73.737199999981868</v>
      </c>
      <c r="P57" s="10"/>
      <c r="Q57" s="10"/>
      <c r="R57" s="4">
        <f t="shared" ca="1" si="7"/>
        <v>5690.5019000000057</v>
      </c>
      <c r="S57" s="4" t="str">
        <f t="shared" si="5"/>
        <v xml:space="preserve">№043\2 </v>
      </c>
    </row>
    <row r="58" spans="1:20">
      <c r="A58" s="40" t="s">
        <v>72</v>
      </c>
      <c r="B58" s="43">
        <v>6413.51</v>
      </c>
      <c r="C58" s="43">
        <v>2930.85</v>
      </c>
      <c r="D58" s="43">
        <v>9344.3700000000008</v>
      </c>
      <c r="E58" s="43">
        <v>6439.45</v>
      </c>
      <c r="F58" s="43">
        <v>2930.85</v>
      </c>
      <c r="G58" s="43">
        <v>9370.3000000000011</v>
      </c>
      <c r="H58" s="43">
        <f t="shared" si="14"/>
        <v>25.9399999999996</v>
      </c>
      <c r="I58" s="43">
        <f t="shared" si="14"/>
        <v>0</v>
      </c>
      <c r="J58" s="43">
        <f t="shared" si="4"/>
        <v>25.9399999999996</v>
      </c>
      <c r="K58" s="43">
        <f ca="1">[1]Оплата!BC56</f>
        <v>249.70829999999876</v>
      </c>
      <c r="L58" s="43">
        <f ca="1">[1]Оплата!AA56</f>
        <v>0</v>
      </c>
      <c r="M58" s="43">
        <f>H58*M$6</f>
        <v>176.91079999999727</v>
      </c>
      <c r="N58" s="44">
        <f>I58*N$6</f>
        <v>0</v>
      </c>
      <c r="O58" s="40">
        <f t="shared" si="6"/>
        <v>176.91079999999727</v>
      </c>
      <c r="P58" s="40"/>
      <c r="Q58" s="40"/>
      <c r="R58" s="44">
        <f t="shared" ca="1" si="7"/>
        <v>72.797500000001492</v>
      </c>
      <c r="S58" s="44" t="str">
        <f t="shared" si="5"/>
        <v xml:space="preserve">№044 </v>
      </c>
    </row>
    <row r="59" spans="1:20">
      <c r="A59" s="10" t="s">
        <v>73</v>
      </c>
      <c r="B59" s="45"/>
      <c r="C59" s="4"/>
      <c r="D59" s="10"/>
      <c r="E59" s="45"/>
      <c r="F59" s="4"/>
      <c r="G59" s="10"/>
      <c r="H59" s="45"/>
      <c r="I59" s="4"/>
      <c r="J59" s="10">
        <f t="shared" si="4"/>
        <v>0</v>
      </c>
      <c r="K59" s="4">
        <f ca="1">[1]Оплата!BC57</f>
        <v>0</v>
      </c>
      <c r="L59" s="10">
        <f ca="1">[1]Оплата!AA57</f>
        <v>0</v>
      </c>
      <c r="M59" s="45"/>
      <c r="N59" s="4"/>
      <c r="O59" s="10"/>
      <c r="P59" s="10"/>
      <c r="Q59" s="10"/>
      <c r="R59" s="4">
        <f t="shared" ca="1" si="7"/>
        <v>0</v>
      </c>
      <c r="S59" s="4" t="str">
        <f t="shared" si="5"/>
        <v>№045 не установлен</v>
      </c>
    </row>
    <row r="60" spans="1:20">
      <c r="A60" s="40" t="s">
        <v>74</v>
      </c>
      <c r="B60" s="43">
        <v>9033.4600000000009</v>
      </c>
      <c r="C60" s="43">
        <v>5549.96</v>
      </c>
      <c r="D60" s="43">
        <v>14583.43</v>
      </c>
      <c r="E60" s="43">
        <v>9033.4600000000009</v>
      </c>
      <c r="F60" s="43">
        <v>5549.96</v>
      </c>
      <c r="G60" s="43">
        <v>14583.43</v>
      </c>
      <c r="H60" s="43">
        <f>E60-B60</f>
        <v>0</v>
      </c>
      <c r="I60" s="43">
        <f>F60-C60</f>
        <v>0</v>
      </c>
      <c r="J60" s="43">
        <f>SUM(H60:I60)</f>
        <v>0</v>
      </c>
      <c r="K60" s="43">
        <f ca="1">[1]Оплата!BC58</f>
        <v>-8844.4768000000076</v>
      </c>
      <c r="L60" s="43">
        <f ca="1">[1]Оплата!AA58</f>
        <v>0</v>
      </c>
      <c r="M60" s="43">
        <f t="shared" ref="M60:N75" si="15">H60*M$6</f>
        <v>0</v>
      </c>
      <c r="N60" s="44">
        <f t="shared" si="15"/>
        <v>0</v>
      </c>
      <c r="O60" s="40">
        <f t="shared" si="6"/>
        <v>0</v>
      </c>
      <c r="P60" s="40"/>
      <c r="Q60" s="40"/>
      <c r="R60" s="44">
        <f t="shared" ca="1" si="7"/>
        <v>-8844.4768000000076</v>
      </c>
      <c r="S60" s="44" t="str">
        <f t="shared" si="5"/>
        <v xml:space="preserve">№046 </v>
      </c>
    </row>
    <row r="61" spans="1:20">
      <c r="A61" s="10" t="s">
        <v>75</v>
      </c>
      <c r="B61" s="45"/>
      <c r="C61" s="4"/>
      <c r="D61" s="10"/>
      <c r="E61" s="45"/>
      <c r="F61" s="4"/>
      <c r="G61" s="10"/>
      <c r="H61" s="45"/>
      <c r="I61" s="4"/>
      <c r="J61" s="10"/>
      <c r="K61" s="4">
        <f ca="1">[1]Оплата!BC59</f>
        <v>-1536.4354999999971</v>
      </c>
      <c r="L61" s="10">
        <f ca="1">[1]Оплата!AA59</f>
        <v>0</v>
      </c>
      <c r="M61" s="45">
        <f t="shared" si="15"/>
        <v>0</v>
      </c>
      <c r="N61" s="4">
        <f t="shared" si="15"/>
        <v>0</v>
      </c>
      <c r="O61" s="10">
        <f t="shared" si="6"/>
        <v>0</v>
      </c>
      <c r="P61" s="10"/>
      <c r="Q61" s="10"/>
      <c r="R61" s="4">
        <f t="shared" ca="1" si="7"/>
        <v>-1536.4354999999971</v>
      </c>
      <c r="S61" s="4" t="str">
        <f t="shared" si="5"/>
        <v xml:space="preserve">№046а </v>
      </c>
    </row>
    <row r="62" spans="1:20">
      <c r="A62" s="40" t="s">
        <v>76</v>
      </c>
      <c r="B62" s="43">
        <v>314.78000000000003</v>
      </c>
      <c r="C62" s="43">
        <v>144.71</v>
      </c>
      <c r="D62" s="43">
        <v>459.5</v>
      </c>
      <c r="E62" s="43">
        <v>314.78000000000003</v>
      </c>
      <c r="F62" s="43">
        <v>144.71</v>
      </c>
      <c r="G62" s="43">
        <v>459.5</v>
      </c>
      <c r="H62" s="43">
        <f t="shared" ref="H62:I91" si="16">E62-B62</f>
        <v>0</v>
      </c>
      <c r="I62" s="43">
        <f t="shared" si="16"/>
        <v>0</v>
      </c>
      <c r="J62" s="43">
        <f t="shared" si="4"/>
        <v>0</v>
      </c>
      <c r="K62" s="43">
        <f ca="1">[1]Оплата!BC60</f>
        <v>-2071.5971</v>
      </c>
      <c r="L62" s="43">
        <f ca="1">[1]Оплата!AA60</f>
        <v>0</v>
      </c>
      <c r="M62" s="43">
        <f t="shared" si="15"/>
        <v>0</v>
      </c>
      <c r="N62" s="44">
        <f t="shared" si="15"/>
        <v>0</v>
      </c>
      <c r="O62" s="40">
        <f t="shared" si="6"/>
        <v>0</v>
      </c>
      <c r="P62" s="40"/>
      <c r="Q62" s="40"/>
      <c r="R62" s="44">
        <f t="shared" ca="1" si="7"/>
        <v>-2071.5971</v>
      </c>
      <c r="S62" s="44" t="str">
        <f t="shared" si="5"/>
        <v xml:space="preserve">№047 </v>
      </c>
    </row>
    <row r="63" spans="1:20">
      <c r="A63" s="10" t="s">
        <v>77</v>
      </c>
      <c r="B63" s="45">
        <v>16966.39</v>
      </c>
      <c r="C63" s="4">
        <v>4969.0600000000004</v>
      </c>
      <c r="D63" s="10">
        <v>21935.73</v>
      </c>
      <c r="E63" s="45">
        <v>17174.349999999999</v>
      </c>
      <c r="F63" s="4">
        <v>5113.7300000000005</v>
      </c>
      <c r="G63" s="10">
        <v>22288.36</v>
      </c>
      <c r="H63" s="45">
        <f t="shared" si="16"/>
        <v>207.95999999999913</v>
      </c>
      <c r="I63" s="4">
        <f t="shared" si="16"/>
        <v>144.67000000000007</v>
      </c>
      <c r="J63" s="10">
        <f t="shared" si="4"/>
        <v>352.6299999999992</v>
      </c>
      <c r="K63" s="4">
        <f ca="1">[1]Оплата!BC61</f>
        <v>-3442.1015999999945</v>
      </c>
      <c r="L63" s="10">
        <f ca="1">[1]Оплата!AA61</f>
        <v>0</v>
      </c>
      <c r="M63" s="45">
        <f t="shared" si="15"/>
        <v>1418.2871999999941</v>
      </c>
      <c r="N63" s="4">
        <f t="shared" si="15"/>
        <v>383.37550000000016</v>
      </c>
      <c r="O63" s="10">
        <f>SUM(M63:N63)</f>
        <v>1801.6626999999942</v>
      </c>
      <c r="P63" s="10"/>
      <c r="Q63" s="10"/>
      <c r="R63" s="4">
        <f t="shared" ca="1" si="7"/>
        <v>-5243.7642999999889</v>
      </c>
      <c r="S63" s="4" t="str">
        <f t="shared" si="5"/>
        <v xml:space="preserve">№048 </v>
      </c>
    </row>
    <row r="64" spans="1:20">
      <c r="A64" s="40" t="s">
        <v>78</v>
      </c>
      <c r="B64" s="43"/>
      <c r="C64" s="43"/>
      <c r="D64" s="43"/>
      <c r="E64" s="43"/>
      <c r="F64" s="43"/>
      <c r="G64" s="43"/>
      <c r="H64" s="43"/>
      <c r="I64" s="43"/>
      <c r="J64" s="43"/>
      <c r="K64" s="43">
        <f ca="1">[1]Оплата!BC62</f>
        <v>86.016200000001845</v>
      </c>
      <c r="L64" s="43">
        <f ca="1">[1]Оплата!AA62</f>
        <v>0</v>
      </c>
      <c r="M64" s="43"/>
      <c r="N64" s="44">
        <f t="shared" si="15"/>
        <v>0</v>
      </c>
      <c r="O64" s="40">
        <f t="shared" si="6"/>
        <v>0</v>
      </c>
      <c r="P64" s="40"/>
      <c r="Q64" s="40"/>
      <c r="R64" s="44">
        <f t="shared" ca="1" si="7"/>
        <v>86.016200000001845</v>
      </c>
      <c r="S64" s="44" t="str">
        <f t="shared" si="5"/>
        <v>№049 сбыт</v>
      </c>
    </row>
    <row r="65" spans="1:20">
      <c r="A65" s="10" t="s">
        <v>79</v>
      </c>
      <c r="B65" s="45">
        <v>13650.86</v>
      </c>
      <c r="C65" s="4">
        <v>5514.09</v>
      </c>
      <c r="D65" s="10">
        <v>19164.95</v>
      </c>
      <c r="E65" s="45">
        <v>13658.19</v>
      </c>
      <c r="F65" s="4">
        <v>5514.21</v>
      </c>
      <c r="G65" s="10">
        <v>19172.41</v>
      </c>
      <c r="H65" s="45">
        <f t="shared" si="16"/>
        <v>7.3299999999999272</v>
      </c>
      <c r="I65" s="4">
        <f t="shared" si="16"/>
        <v>0.11999999999989086</v>
      </c>
      <c r="J65" s="10">
        <f t="shared" si="4"/>
        <v>7.4499999999998181</v>
      </c>
      <c r="K65" s="4">
        <f ca="1">[1]Оплата!BC63</f>
        <v>-405.2077000000013</v>
      </c>
      <c r="L65" s="10">
        <f ca="1">[1]Оплата!AA63</f>
        <v>0</v>
      </c>
      <c r="M65" s="41">
        <f>H65*M$6</f>
        <v>49.990599999999503</v>
      </c>
      <c r="N65" s="4">
        <f t="shared" si="15"/>
        <v>0.31799999999971079</v>
      </c>
      <c r="O65" s="10">
        <f t="shared" si="6"/>
        <v>50.308599999999217</v>
      </c>
      <c r="P65" s="10"/>
      <c r="Q65" s="10"/>
      <c r="R65" s="4">
        <f t="shared" ca="1" si="7"/>
        <v>-455.51630000000051</v>
      </c>
      <c r="S65" s="4" t="str">
        <f t="shared" si="5"/>
        <v xml:space="preserve">№050 </v>
      </c>
    </row>
    <row r="66" spans="1:20">
      <c r="A66" s="40" t="s">
        <v>80</v>
      </c>
      <c r="B66" s="43"/>
      <c r="C66" s="43"/>
      <c r="D66" s="43"/>
      <c r="E66" s="43"/>
      <c r="F66" s="43"/>
      <c r="G66" s="43"/>
      <c r="H66" s="43"/>
      <c r="I66" s="43"/>
      <c r="J66" s="43"/>
      <c r="K66" s="43">
        <f ca="1">[1]Оплата!BC64</f>
        <v>0.13799999999991996</v>
      </c>
      <c r="L66" s="43">
        <f ca="1">[1]Оплата!AA64</f>
        <v>0</v>
      </c>
      <c r="M66" s="43"/>
      <c r="N66" s="44">
        <f t="shared" si="15"/>
        <v>0</v>
      </c>
      <c r="O66" s="40">
        <f t="shared" si="6"/>
        <v>0</v>
      </c>
      <c r="P66" s="40"/>
      <c r="Q66" s="40"/>
      <c r="R66" s="44">
        <f t="shared" ca="1" si="7"/>
        <v>0.13799999999991996</v>
      </c>
      <c r="S66" s="44" t="str">
        <f t="shared" si="5"/>
        <v xml:space="preserve">№051 </v>
      </c>
    </row>
    <row r="67" spans="1:20">
      <c r="A67" s="10" t="s">
        <v>81</v>
      </c>
      <c r="B67" s="45">
        <v>7225.18</v>
      </c>
      <c r="C67" s="4">
        <v>2827.09</v>
      </c>
      <c r="D67" s="10">
        <v>10052.27</v>
      </c>
      <c r="E67" s="45">
        <v>7226.88</v>
      </c>
      <c r="F67" s="4">
        <v>2827.09</v>
      </c>
      <c r="G67" s="10">
        <v>10053.98</v>
      </c>
      <c r="H67" s="45">
        <f t="shared" si="16"/>
        <v>1.6999999999998181</v>
      </c>
      <c r="I67" s="4">
        <f t="shared" si="16"/>
        <v>0</v>
      </c>
      <c r="J67" s="10">
        <f t="shared" si="4"/>
        <v>1.6999999999998181</v>
      </c>
      <c r="K67" s="4">
        <f ca="1">[1]Оплата!BC65</f>
        <v>-1660.840600000002</v>
      </c>
      <c r="L67" s="10">
        <f ca="1">[1]Оплата!AA65</f>
        <v>1661</v>
      </c>
      <c r="M67" s="45">
        <f t="shared" ref="M67:N79" si="17">H67*M$6</f>
        <v>11.59399999999876</v>
      </c>
      <c r="N67" s="4">
        <f t="shared" si="15"/>
        <v>0</v>
      </c>
      <c r="O67" s="10">
        <f t="shared" si="6"/>
        <v>11.59399999999876</v>
      </c>
      <c r="P67" s="10"/>
      <c r="Q67" s="10"/>
      <c r="R67" s="4">
        <f t="shared" ca="1" si="7"/>
        <v>-11.434600000000728</v>
      </c>
      <c r="S67" s="4" t="str">
        <f t="shared" si="5"/>
        <v xml:space="preserve">№052 </v>
      </c>
    </row>
    <row r="68" spans="1:20">
      <c r="A68" s="40" t="s">
        <v>82</v>
      </c>
      <c r="B68" s="43">
        <v>9113.4699999999993</v>
      </c>
      <c r="C68" s="43">
        <v>2528.84</v>
      </c>
      <c r="D68" s="43">
        <v>11642.35</v>
      </c>
      <c r="E68" s="43">
        <v>9176.75</v>
      </c>
      <c r="F68" s="43">
        <v>2546.5100000000002</v>
      </c>
      <c r="G68" s="43">
        <v>11723.29</v>
      </c>
      <c r="H68" s="43">
        <f t="shared" si="16"/>
        <v>63.280000000000655</v>
      </c>
      <c r="I68" s="43">
        <f t="shared" si="16"/>
        <v>17.670000000000073</v>
      </c>
      <c r="J68" s="43">
        <f t="shared" si="4"/>
        <v>80.950000000000728</v>
      </c>
      <c r="K68" s="43">
        <f ca="1">[1]Оплата!BC66</f>
        <v>-835.32139999999754</v>
      </c>
      <c r="L68" s="43">
        <f ca="1">[1]Оплата!AA66</f>
        <v>0</v>
      </c>
      <c r="M68" s="43">
        <f t="shared" si="17"/>
        <v>431.56960000000447</v>
      </c>
      <c r="N68" s="44">
        <f t="shared" si="15"/>
        <v>46.82550000000019</v>
      </c>
      <c r="O68" s="40">
        <f t="shared" si="6"/>
        <v>478.39510000000467</v>
      </c>
      <c r="P68" s="40"/>
      <c r="Q68" s="40"/>
      <c r="R68" s="44">
        <f t="shared" ca="1" si="7"/>
        <v>-1313.7165000000023</v>
      </c>
      <c r="S68" s="44" t="str">
        <f t="shared" si="5"/>
        <v xml:space="preserve">№052а </v>
      </c>
    </row>
    <row r="69" spans="1:20">
      <c r="A69" s="10" t="s">
        <v>83</v>
      </c>
      <c r="B69" s="45">
        <v>3996.71</v>
      </c>
      <c r="C69" s="4">
        <v>1978.06</v>
      </c>
      <c r="D69" s="10">
        <v>5974.77</v>
      </c>
      <c r="E69" s="45">
        <v>4063.03</v>
      </c>
      <c r="F69" s="4">
        <v>2008.96</v>
      </c>
      <c r="G69" s="10">
        <v>6072</v>
      </c>
      <c r="H69" s="45">
        <f t="shared" si="16"/>
        <v>66.320000000000164</v>
      </c>
      <c r="I69" s="4">
        <f t="shared" si="16"/>
        <v>30.900000000000091</v>
      </c>
      <c r="J69" s="10">
        <f t="shared" si="4"/>
        <v>97.220000000000255</v>
      </c>
      <c r="K69" s="4">
        <f ca="1">[1]Оплата!BC67</f>
        <v>-7858.7514999999985</v>
      </c>
      <c r="L69" s="10">
        <f ca="1">[1]Оплата!AA67</f>
        <v>10000</v>
      </c>
      <c r="M69" s="45">
        <f t="shared" si="17"/>
        <v>452.30240000000111</v>
      </c>
      <c r="N69" s="4">
        <f t="shared" si="15"/>
        <v>81.885000000000232</v>
      </c>
      <c r="O69" s="10">
        <f t="shared" si="6"/>
        <v>534.18740000000139</v>
      </c>
      <c r="P69" s="10"/>
      <c r="Q69" s="10"/>
      <c r="R69" s="4">
        <f t="shared" ca="1" si="7"/>
        <v>1607.0611000000008</v>
      </c>
      <c r="S69" s="4" t="str">
        <f t="shared" si="5"/>
        <v xml:space="preserve">№053 </v>
      </c>
    </row>
    <row r="70" spans="1:20">
      <c r="A70" s="40" t="s">
        <v>84</v>
      </c>
      <c r="B70" s="43">
        <v>1921.88</v>
      </c>
      <c r="C70" s="43">
        <v>922.5</v>
      </c>
      <c r="D70" s="43">
        <v>2844.39</v>
      </c>
      <c r="E70" s="43">
        <v>1921.88</v>
      </c>
      <c r="F70" s="43">
        <v>922.5</v>
      </c>
      <c r="G70" s="43">
        <v>2844.39</v>
      </c>
      <c r="H70" s="43">
        <f t="shared" si="16"/>
        <v>0</v>
      </c>
      <c r="I70" s="43">
        <f t="shared" si="16"/>
        <v>0</v>
      </c>
      <c r="J70" s="43">
        <f t="shared" si="4"/>
        <v>0</v>
      </c>
      <c r="K70" s="43">
        <f ca="1">[1]Оплата!BC68</f>
        <v>-2560.3451999999997</v>
      </c>
      <c r="L70" s="43">
        <f ca="1">[1]Оплата!AA68</f>
        <v>0</v>
      </c>
      <c r="M70" s="43">
        <f t="shared" si="17"/>
        <v>0</v>
      </c>
      <c r="N70" s="44">
        <f t="shared" si="15"/>
        <v>0</v>
      </c>
      <c r="O70" s="40">
        <f t="shared" si="6"/>
        <v>0</v>
      </c>
      <c r="P70" s="40"/>
      <c r="Q70" s="40"/>
      <c r="R70" s="44">
        <f t="shared" ca="1" si="7"/>
        <v>-2560.3451999999997</v>
      </c>
      <c r="S70" s="44" t="str">
        <f t="shared" si="5"/>
        <v xml:space="preserve">№054 </v>
      </c>
    </row>
    <row r="71" spans="1:20">
      <c r="A71" s="10" t="s">
        <v>85</v>
      </c>
      <c r="B71" s="45"/>
      <c r="C71" s="4"/>
      <c r="D71" s="10"/>
      <c r="E71" s="45"/>
      <c r="F71" s="4"/>
      <c r="G71" s="10"/>
      <c r="H71" s="45"/>
      <c r="I71" s="4"/>
      <c r="J71" s="10"/>
      <c r="K71" s="4">
        <f ca="1">[1]Оплата!BC69</f>
        <v>3.7921000000046661</v>
      </c>
      <c r="L71" s="10">
        <f ca="1">[1]Оплата!AA69</f>
        <v>0</v>
      </c>
      <c r="M71" s="45">
        <f t="shared" si="17"/>
        <v>0</v>
      </c>
      <c r="N71" s="4">
        <f t="shared" si="15"/>
        <v>0</v>
      </c>
      <c r="O71" s="10">
        <f t="shared" si="6"/>
        <v>0</v>
      </c>
      <c r="P71" s="10"/>
      <c r="Q71" s="10"/>
      <c r="R71" s="4">
        <f t="shared" ca="1" si="7"/>
        <v>3.7921000000046661</v>
      </c>
      <c r="S71" s="4" t="str">
        <f t="shared" si="5"/>
        <v>№055 сбыт</v>
      </c>
    </row>
    <row r="72" spans="1:20">
      <c r="A72" s="40" t="s">
        <v>86</v>
      </c>
      <c r="B72" s="43">
        <v>7795.27</v>
      </c>
      <c r="C72" s="43">
        <v>3441.57</v>
      </c>
      <c r="D72" s="43">
        <v>11236.85</v>
      </c>
      <c r="E72" s="43">
        <v>7795.27</v>
      </c>
      <c r="F72" s="43">
        <v>3441.57</v>
      </c>
      <c r="G72" s="43">
        <v>11236.85</v>
      </c>
      <c r="H72" s="43">
        <f t="shared" si="16"/>
        <v>0</v>
      </c>
      <c r="I72" s="43">
        <f t="shared" si="16"/>
        <v>0</v>
      </c>
      <c r="J72" s="43">
        <f t="shared" si="4"/>
        <v>0</v>
      </c>
      <c r="K72" s="43">
        <f ca="1">[1]Оплата!BC70</f>
        <v>2543.8484999999973</v>
      </c>
      <c r="L72" s="43">
        <f ca="1">[1]Оплата!AA70</f>
        <v>0</v>
      </c>
      <c r="M72" s="43">
        <f t="shared" si="17"/>
        <v>0</v>
      </c>
      <c r="N72" s="44">
        <f t="shared" si="15"/>
        <v>0</v>
      </c>
      <c r="O72" s="40">
        <f t="shared" si="6"/>
        <v>0</v>
      </c>
      <c r="P72" s="40"/>
      <c r="Q72" s="40"/>
      <c r="R72" s="44">
        <f t="shared" ca="1" si="7"/>
        <v>2543.8484999999973</v>
      </c>
      <c r="S72" s="44" t="str">
        <f t="shared" si="5"/>
        <v xml:space="preserve">№056 </v>
      </c>
    </row>
    <row r="73" spans="1:20">
      <c r="A73" s="10" t="s">
        <v>87</v>
      </c>
      <c r="B73" s="45">
        <v>4084.11</v>
      </c>
      <c r="C73" s="4">
        <v>4171.03</v>
      </c>
      <c r="D73" s="10">
        <v>8255.15</v>
      </c>
      <c r="E73" s="45">
        <v>4084.11</v>
      </c>
      <c r="F73" s="4">
        <v>4171.03</v>
      </c>
      <c r="G73" s="10">
        <v>8255.15</v>
      </c>
      <c r="H73" s="45">
        <f t="shared" si="16"/>
        <v>0</v>
      </c>
      <c r="I73" s="4">
        <f t="shared" si="16"/>
        <v>0</v>
      </c>
      <c r="J73" s="10">
        <f t="shared" si="4"/>
        <v>0</v>
      </c>
      <c r="K73" s="4">
        <f ca="1">[1]Оплата!BC71</f>
        <v>-1388.9695499999998</v>
      </c>
      <c r="L73" s="10">
        <f ca="1">[1]Оплата!AA71</f>
        <v>0</v>
      </c>
      <c r="M73" s="41">
        <f t="shared" si="17"/>
        <v>0</v>
      </c>
      <c r="N73" s="4">
        <f t="shared" si="15"/>
        <v>0</v>
      </c>
      <c r="O73" s="10">
        <f t="shared" si="6"/>
        <v>0</v>
      </c>
      <c r="P73" s="10"/>
      <c r="Q73" s="10"/>
      <c r="R73" s="4">
        <f t="shared" ca="1" si="7"/>
        <v>-1388.9695499999998</v>
      </c>
      <c r="S73" s="4" t="str">
        <f t="shared" si="5"/>
        <v xml:space="preserve">№057 </v>
      </c>
    </row>
    <row r="74" spans="1:20">
      <c r="A74" s="40" t="s">
        <v>88</v>
      </c>
      <c r="B74" s="43">
        <v>11422.15</v>
      </c>
      <c r="C74" s="43">
        <v>3751.32</v>
      </c>
      <c r="D74" s="43">
        <v>15173.48</v>
      </c>
      <c r="E74" s="43">
        <v>11422.15</v>
      </c>
      <c r="F74" s="43">
        <v>3751.32</v>
      </c>
      <c r="G74" s="43">
        <v>15173.48</v>
      </c>
      <c r="H74" s="43">
        <f t="shared" si="16"/>
        <v>0</v>
      </c>
      <c r="I74" s="43">
        <f t="shared" si="16"/>
        <v>0</v>
      </c>
      <c r="J74" s="43">
        <f t="shared" si="4"/>
        <v>0</v>
      </c>
      <c r="K74" s="43">
        <f ca="1">[1]Оплата!BC72</f>
        <v>-5.1406999999966274</v>
      </c>
      <c r="L74" s="43">
        <f ca="1">[1]Оплата!AA72</f>
        <v>0</v>
      </c>
      <c r="M74" s="43">
        <f t="shared" si="17"/>
        <v>0</v>
      </c>
      <c r="N74" s="44">
        <f t="shared" si="15"/>
        <v>0</v>
      </c>
      <c r="O74" s="40">
        <f t="shared" si="6"/>
        <v>0</v>
      </c>
      <c r="P74" s="40"/>
      <c r="Q74" s="40"/>
      <c r="R74" s="44">
        <f t="shared" ca="1" si="7"/>
        <v>-5.1406999999966274</v>
      </c>
      <c r="S74" s="44" t="str">
        <f t="shared" si="5"/>
        <v xml:space="preserve">№058 </v>
      </c>
    </row>
    <row r="75" spans="1:20">
      <c r="A75" s="10" t="s">
        <v>89</v>
      </c>
      <c r="B75" s="45">
        <v>30125.32</v>
      </c>
      <c r="C75" s="4">
        <v>13540.74</v>
      </c>
      <c r="D75" s="10">
        <v>43666.07</v>
      </c>
      <c r="E75" s="45">
        <v>30221.200000000001</v>
      </c>
      <c r="F75" s="4">
        <v>13589.09</v>
      </c>
      <c r="G75" s="10">
        <v>43810.3</v>
      </c>
      <c r="H75" s="45">
        <f t="shared" si="16"/>
        <v>95.880000000001019</v>
      </c>
      <c r="I75" s="4">
        <f t="shared" si="16"/>
        <v>48.350000000000364</v>
      </c>
      <c r="J75" s="10">
        <f t="shared" ref="J75:J138" si="18">SUM(H75:I75)</f>
        <v>144.23000000000138</v>
      </c>
      <c r="K75" s="4">
        <f ca="1">[1]Оплата!BC73</f>
        <v>3211.5498000000066</v>
      </c>
      <c r="L75" s="10">
        <f ca="1">[1]Оплата!AA73</f>
        <v>0</v>
      </c>
      <c r="M75" s="45">
        <f t="shared" si="17"/>
        <v>653.90160000000697</v>
      </c>
      <c r="N75" s="4">
        <f t="shared" si="15"/>
        <v>128.12750000000096</v>
      </c>
      <c r="O75" s="10">
        <f t="shared" si="6"/>
        <v>782.02910000000793</v>
      </c>
      <c r="P75" s="10"/>
      <c r="Q75" s="10"/>
      <c r="R75" s="4">
        <f ca="1">K75-O75+L75</f>
        <v>2429.5206999999987</v>
      </c>
      <c r="S75" s="4" t="str">
        <f t="shared" ref="S75:S138" si="19">A75</f>
        <v xml:space="preserve">№059 </v>
      </c>
    </row>
    <row r="76" spans="1:20">
      <c r="A76" s="40" t="s">
        <v>90</v>
      </c>
      <c r="B76" s="43">
        <v>5716.63</v>
      </c>
      <c r="C76" s="43">
        <v>2107.15</v>
      </c>
      <c r="D76" s="43">
        <v>7823.8</v>
      </c>
      <c r="E76" s="43">
        <v>5805.33</v>
      </c>
      <c r="F76" s="43">
        <v>2127.9499999999998</v>
      </c>
      <c r="G76" s="43">
        <v>7933.3</v>
      </c>
      <c r="H76" s="43">
        <f t="shared" si="16"/>
        <v>88.699999999999818</v>
      </c>
      <c r="I76" s="43">
        <f t="shared" si="16"/>
        <v>20.799999999999727</v>
      </c>
      <c r="J76" s="43">
        <f t="shared" si="18"/>
        <v>109.49999999999955</v>
      </c>
      <c r="K76" s="43">
        <f ca="1">[1]Оплата!BC74</f>
        <v>-981.29550000000154</v>
      </c>
      <c r="L76" s="43">
        <f ca="1">[1]Оплата!AA74</f>
        <v>0</v>
      </c>
      <c r="M76" s="43">
        <f t="shared" si="17"/>
        <v>604.93399999999883</v>
      </c>
      <c r="N76" s="44">
        <f t="shared" si="17"/>
        <v>55.119999999999273</v>
      </c>
      <c r="O76" s="40">
        <f t="shared" ref="O76:O138" si="20">SUM(M76:N76)</f>
        <v>660.05399999999815</v>
      </c>
      <c r="P76" s="40"/>
      <c r="Q76" s="40"/>
      <c r="R76" s="44">
        <f ca="1">K76-O76+L76</f>
        <v>-1641.3494999999998</v>
      </c>
      <c r="S76" s="44" t="str">
        <f t="shared" si="19"/>
        <v xml:space="preserve">№060 </v>
      </c>
    </row>
    <row r="77" spans="1:20">
      <c r="A77" s="10" t="s">
        <v>91</v>
      </c>
      <c r="B77" s="45"/>
      <c r="C77" s="4"/>
      <c r="D77" s="10"/>
      <c r="E77" s="45"/>
      <c r="F77" s="4"/>
      <c r="G77" s="10"/>
      <c r="H77" s="45"/>
      <c r="I77" s="4"/>
      <c r="J77" s="10"/>
      <c r="K77" s="4">
        <f ca="1">[1]Оплата!BC75</f>
        <v>-9177.9300000000021</v>
      </c>
      <c r="L77" s="10">
        <f ca="1">[1]Оплата!AA75</f>
        <v>0</v>
      </c>
      <c r="M77" s="45">
        <f t="shared" si="17"/>
        <v>0</v>
      </c>
      <c r="N77" s="4">
        <f t="shared" si="17"/>
        <v>0</v>
      </c>
      <c r="O77" s="10">
        <f t="shared" si="20"/>
        <v>0</v>
      </c>
      <c r="P77" s="10"/>
      <c r="Q77" s="10"/>
      <c r="R77" s="4">
        <f t="shared" ref="R77:R140" ca="1" si="21">K77-O77+L77+P77</f>
        <v>-9177.9300000000021</v>
      </c>
      <c r="S77" s="4" t="str">
        <f t="shared" si="19"/>
        <v xml:space="preserve">№061 </v>
      </c>
    </row>
    <row r="78" spans="1:20">
      <c r="A78" s="40" t="s">
        <v>92</v>
      </c>
      <c r="B78" s="43"/>
      <c r="C78" s="43"/>
      <c r="D78" s="43"/>
      <c r="E78" s="43"/>
      <c r="F78" s="43"/>
      <c r="G78" s="43"/>
      <c r="H78" s="43"/>
      <c r="I78" s="43"/>
      <c r="J78" s="43"/>
      <c r="K78" s="43">
        <f ca="1">[1]Оплата!BC76</f>
        <v>-2.2999999946478056E-3</v>
      </c>
      <c r="L78" s="43">
        <f ca="1">[1]Оплата!AA76</f>
        <v>0</v>
      </c>
      <c r="M78" s="43"/>
      <c r="N78" s="44">
        <f t="shared" si="17"/>
        <v>0</v>
      </c>
      <c r="O78" s="40">
        <f t="shared" si="20"/>
        <v>0</v>
      </c>
      <c r="P78" s="40"/>
      <c r="Q78" s="40"/>
      <c r="R78" s="44">
        <f t="shared" ca="1" si="21"/>
        <v>-2.2999999946478056E-3</v>
      </c>
      <c r="S78" s="44" t="str">
        <f t="shared" si="19"/>
        <v xml:space="preserve">№062 </v>
      </c>
    </row>
    <row r="79" spans="1:20">
      <c r="A79" s="10" t="s">
        <v>93</v>
      </c>
      <c r="B79" s="45"/>
      <c r="C79" s="4"/>
      <c r="D79" s="10"/>
      <c r="E79" s="45"/>
      <c r="F79" s="4"/>
      <c r="G79" s="10"/>
      <c r="H79" s="45"/>
      <c r="I79" s="4"/>
      <c r="J79" s="10"/>
      <c r="K79" s="4">
        <f ca="1">[1]Оплата!BC77</f>
        <v>4.9999999964711606E-3</v>
      </c>
      <c r="L79" s="10">
        <f ca="1">[1]Оплата!AA77</f>
        <v>0</v>
      </c>
      <c r="M79" s="45">
        <f>H79*M$6</f>
        <v>0</v>
      </c>
      <c r="N79" s="4">
        <f t="shared" si="17"/>
        <v>0</v>
      </c>
      <c r="O79" s="10">
        <f t="shared" si="20"/>
        <v>0</v>
      </c>
      <c r="P79" s="10"/>
      <c r="Q79" s="10"/>
      <c r="R79" s="4">
        <f t="shared" ca="1" si="21"/>
        <v>4.9999999964711606E-3</v>
      </c>
      <c r="S79" s="4" t="str">
        <f t="shared" si="19"/>
        <v>№062а сбыт</v>
      </c>
    </row>
    <row r="80" spans="1:20">
      <c r="A80" s="40" t="s">
        <v>94</v>
      </c>
      <c r="B80" s="43"/>
      <c r="C80" s="43"/>
      <c r="D80" s="43"/>
      <c r="E80" s="43"/>
      <c r="F80" s="43"/>
      <c r="G80" s="43"/>
      <c r="H80" s="43">
        <f t="shared" si="16"/>
        <v>0</v>
      </c>
      <c r="I80" s="43">
        <f t="shared" si="16"/>
        <v>0</v>
      </c>
      <c r="J80" s="43">
        <f t="shared" si="18"/>
        <v>0</v>
      </c>
      <c r="K80" s="43">
        <f ca="1">[1]Оплата!BC78</f>
        <v>-40.548599999999169</v>
      </c>
      <c r="L80" s="43">
        <f ca="1">[1]Оплата!AA78</f>
        <v>0</v>
      </c>
      <c r="M80" s="43"/>
      <c r="N80" s="44"/>
      <c r="O80" s="40"/>
      <c r="P80" s="40"/>
      <c r="Q80" s="40"/>
      <c r="R80" s="44">
        <f t="shared" ca="1" si="21"/>
        <v>-40.548599999999169</v>
      </c>
      <c r="S80" s="44" t="str">
        <f t="shared" si="19"/>
        <v>№063 сбыт</v>
      </c>
      <c r="T80" t="s">
        <v>95</v>
      </c>
    </row>
    <row r="81" spans="1:19">
      <c r="A81" s="10" t="s">
        <v>96</v>
      </c>
      <c r="B81" s="45">
        <v>80.84</v>
      </c>
      <c r="C81" s="4">
        <v>18.54</v>
      </c>
      <c r="D81" s="10">
        <v>99.4</v>
      </c>
      <c r="E81" s="45">
        <v>80.84</v>
      </c>
      <c r="F81" s="4">
        <v>18.54</v>
      </c>
      <c r="G81" s="10">
        <v>99.4</v>
      </c>
      <c r="H81" s="45">
        <f t="shared" si="16"/>
        <v>0</v>
      </c>
      <c r="I81" s="4">
        <f t="shared" si="16"/>
        <v>0</v>
      </c>
      <c r="J81" s="10">
        <f t="shared" si="18"/>
        <v>0</v>
      </c>
      <c r="K81" s="4">
        <f ca="1">[1]Оплата!BC79</f>
        <v>43417.196699999993</v>
      </c>
      <c r="L81" s="10">
        <f ca="1">[1]Оплата!AA79</f>
        <v>0</v>
      </c>
      <c r="M81" s="41">
        <f t="shared" ref="M81:N83" si="22">H81*M$6</f>
        <v>0</v>
      </c>
      <c r="N81" s="4">
        <f t="shared" si="22"/>
        <v>0</v>
      </c>
      <c r="O81" s="10">
        <f t="shared" si="20"/>
        <v>0</v>
      </c>
      <c r="P81" s="10"/>
      <c r="Q81" s="10"/>
      <c r="R81" s="4">
        <f t="shared" ca="1" si="21"/>
        <v>43417.196699999993</v>
      </c>
      <c r="S81" s="4" t="str">
        <f t="shared" si="19"/>
        <v xml:space="preserve">№064\1 </v>
      </c>
    </row>
    <row r="82" spans="1:19">
      <c r="A82" s="40" t="s">
        <v>97</v>
      </c>
      <c r="B82" s="43">
        <v>8456.94</v>
      </c>
      <c r="C82" s="43">
        <v>3076.1800000000003</v>
      </c>
      <c r="D82" s="43">
        <v>11533.130000000001</v>
      </c>
      <c r="E82" s="43">
        <v>8456.9600000000009</v>
      </c>
      <c r="F82" s="43">
        <v>3076.21</v>
      </c>
      <c r="G82" s="43">
        <v>11533.18</v>
      </c>
      <c r="H82" s="43">
        <f t="shared" si="16"/>
        <v>2.0000000000436557E-2</v>
      </c>
      <c r="I82" s="43">
        <f t="shared" si="16"/>
        <v>2.9999999999745341E-2</v>
      </c>
      <c r="J82" s="43">
        <f t="shared" si="18"/>
        <v>5.0000000000181899E-2</v>
      </c>
      <c r="K82" s="43">
        <f ca="1">[1]Оплата!BC80</f>
        <v>-31700.216300000004</v>
      </c>
      <c r="L82" s="43">
        <f ca="1">[1]Оплата!AA80</f>
        <v>0</v>
      </c>
      <c r="M82" s="43">
        <f t="shared" si="22"/>
        <v>0.13640000000297733</v>
      </c>
      <c r="N82" s="44">
        <f t="shared" si="22"/>
        <v>7.9499999999325152E-2</v>
      </c>
      <c r="O82" s="40">
        <f t="shared" si="20"/>
        <v>0.21590000000230247</v>
      </c>
      <c r="P82" s="40"/>
      <c r="Q82" s="40"/>
      <c r="R82" s="44">
        <f t="shared" ca="1" si="21"/>
        <v>-31700.432200000007</v>
      </c>
      <c r="S82" s="44" t="str">
        <f t="shared" si="19"/>
        <v xml:space="preserve">№064\2 </v>
      </c>
    </row>
    <row r="83" spans="1:19">
      <c r="A83" s="10" t="s">
        <v>98</v>
      </c>
      <c r="B83" s="45">
        <v>40843.24</v>
      </c>
      <c r="C83" s="4">
        <v>15242.84</v>
      </c>
      <c r="D83" s="10">
        <v>56086.080000000002</v>
      </c>
      <c r="E83" s="45">
        <v>40843.24</v>
      </c>
      <c r="F83" s="4">
        <v>15242.84</v>
      </c>
      <c r="G83" s="10">
        <v>56086.080000000002</v>
      </c>
      <c r="H83" s="45">
        <f t="shared" si="16"/>
        <v>0</v>
      </c>
      <c r="I83" s="4">
        <f t="shared" si="16"/>
        <v>0</v>
      </c>
      <c r="J83" s="10">
        <f t="shared" si="18"/>
        <v>0</v>
      </c>
      <c r="K83" s="4">
        <f ca="1">[1]Оплата!BC81</f>
        <v>44.424200000032215</v>
      </c>
      <c r="L83" s="10">
        <f ca="1">[1]Оплата!AA81</f>
        <v>0</v>
      </c>
      <c r="M83" s="41">
        <f t="shared" si="22"/>
        <v>0</v>
      </c>
      <c r="N83" s="4">
        <f t="shared" si="22"/>
        <v>0</v>
      </c>
      <c r="O83" s="10">
        <f t="shared" si="20"/>
        <v>0</v>
      </c>
      <c r="P83" s="10"/>
      <c r="Q83" s="10"/>
      <c r="R83" s="4">
        <f t="shared" ca="1" si="21"/>
        <v>44.424200000032215</v>
      </c>
      <c r="S83" s="4" t="str">
        <f t="shared" si="19"/>
        <v xml:space="preserve">№065 </v>
      </c>
    </row>
    <row r="84" spans="1:19">
      <c r="A84" s="40" t="s">
        <v>99</v>
      </c>
      <c r="B84" s="43"/>
      <c r="C84" s="43"/>
      <c r="D84" s="43"/>
      <c r="E84" s="43"/>
      <c r="F84" s="43"/>
      <c r="G84" s="43"/>
      <c r="H84" s="43"/>
      <c r="I84" s="43"/>
      <c r="J84" s="43"/>
      <c r="K84" s="43">
        <f ca="1">[1]Оплата!BC82</f>
        <v>-2.2000000008119969E-3</v>
      </c>
      <c r="L84" s="43">
        <f ca="1">[1]Оплата!AA82</f>
        <v>0</v>
      </c>
      <c r="M84" s="43"/>
      <c r="N84" s="44"/>
      <c r="O84" s="40"/>
      <c r="P84" s="40"/>
      <c r="Q84" s="40"/>
      <c r="R84" s="44">
        <f t="shared" ca="1" si="21"/>
        <v>-2.2000000008119969E-3</v>
      </c>
      <c r="S84" s="44" t="str">
        <f t="shared" si="19"/>
        <v>№066 сбыт</v>
      </c>
    </row>
    <row r="85" spans="1:19">
      <c r="A85" s="10" t="s">
        <v>100</v>
      </c>
      <c r="B85" s="45"/>
      <c r="C85" s="4"/>
      <c r="D85" s="10"/>
      <c r="E85" s="45"/>
      <c r="F85" s="4"/>
      <c r="G85" s="10"/>
      <c r="H85" s="45"/>
      <c r="I85" s="4"/>
      <c r="J85" s="10"/>
      <c r="K85" s="4">
        <f ca="1">[1]Оплата!BC83</f>
        <v>1145.1725999999981</v>
      </c>
      <c r="L85" s="10">
        <f ca="1">[1]Оплата!AA83</f>
        <v>0</v>
      </c>
      <c r="M85" s="45">
        <f t="shared" ref="M85:N97" si="23">H85*M$6</f>
        <v>0</v>
      </c>
      <c r="N85" s="4">
        <f t="shared" si="23"/>
        <v>0</v>
      </c>
      <c r="O85" s="10">
        <f>SUM(M85:N85)</f>
        <v>0</v>
      </c>
      <c r="P85" s="10"/>
      <c r="Q85" s="10"/>
      <c r="R85" s="4">
        <f t="shared" ca="1" si="21"/>
        <v>1145.1725999999981</v>
      </c>
      <c r="S85" s="4" t="str">
        <f t="shared" si="19"/>
        <v>№067 сбыт</v>
      </c>
    </row>
    <row r="86" spans="1:19">
      <c r="A86" s="40" t="s">
        <v>101</v>
      </c>
      <c r="B86" s="43">
        <v>8476.0400000000009</v>
      </c>
      <c r="C86" s="43">
        <v>6228.42</v>
      </c>
      <c r="D86" s="43">
        <v>14704.48</v>
      </c>
      <c r="E86" s="43">
        <v>8481.52</v>
      </c>
      <c r="F86" s="43">
        <v>6230.02</v>
      </c>
      <c r="G86" s="43">
        <v>14711.57</v>
      </c>
      <c r="H86" s="43">
        <f t="shared" si="16"/>
        <v>5.4799999999995634</v>
      </c>
      <c r="I86" s="43">
        <f t="shared" si="16"/>
        <v>1.6000000000003638</v>
      </c>
      <c r="J86" s="43">
        <f t="shared" si="18"/>
        <v>7.0799999999999272</v>
      </c>
      <c r="K86" s="43">
        <f ca="1">[1]Оплата!BC84</f>
        <v>-213.67030000000702</v>
      </c>
      <c r="L86" s="43">
        <f ca="1">[1]Оплата!AA84</f>
        <v>213.67</v>
      </c>
      <c r="M86" s="43">
        <f t="shared" si="23"/>
        <v>37.373599999997026</v>
      </c>
      <c r="N86" s="44">
        <f t="shared" si="23"/>
        <v>4.2400000000009639</v>
      </c>
      <c r="O86" s="40">
        <f t="shared" si="20"/>
        <v>41.613599999997987</v>
      </c>
      <c r="P86" s="40"/>
      <c r="Q86" s="40"/>
      <c r="R86" s="44">
        <f t="shared" ca="1" si="21"/>
        <v>-41.613900000005032</v>
      </c>
      <c r="S86" s="44" t="str">
        <f t="shared" si="19"/>
        <v xml:space="preserve">№068 </v>
      </c>
    </row>
    <row r="87" spans="1:19">
      <c r="A87" s="10" t="s">
        <v>102</v>
      </c>
      <c r="B87" s="45">
        <v>2043.78</v>
      </c>
      <c r="C87" s="4">
        <v>1243.76</v>
      </c>
      <c r="D87" s="10">
        <v>3287.55</v>
      </c>
      <c r="E87" s="45">
        <v>2043.78</v>
      </c>
      <c r="F87" s="4">
        <v>1243.76</v>
      </c>
      <c r="G87" s="10">
        <v>3287.55</v>
      </c>
      <c r="H87" s="45">
        <f t="shared" si="16"/>
        <v>0</v>
      </c>
      <c r="I87" s="4">
        <f t="shared" si="16"/>
        <v>0</v>
      </c>
      <c r="J87" s="10">
        <f t="shared" si="18"/>
        <v>0</v>
      </c>
      <c r="K87" s="4">
        <f ca="1">[1]Оплата!BC85</f>
        <v>-1904.2324589999994</v>
      </c>
      <c r="L87" s="10">
        <f ca="1">[1]Оплата!AA85</f>
        <v>0</v>
      </c>
      <c r="M87" s="45">
        <f t="shared" si="23"/>
        <v>0</v>
      </c>
      <c r="N87" s="4">
        <f t="shared" si="23"/>
        <v>0</v>
      </c>
      <c r="O87" s="10">
        <f t="shared" si="20"/>
        <v>0</v>
      </c>
      <c r="P87" s="10"/>
      <c r="Q87" s="10"/>
      <c r="R87" s="4">
        <f t="shared" ca="1" si="21"/>
        <v>-1904.2324589999994</v>
      </c>
      <c r="S87" s="4" t="str">
        <f t="shared" si="19"/>
        <v xml:space="preserve">№069 </v>
      </c>
    </row>
    <row r="88" spans="1:19">
      <c r="A88" s="40" t="s">
        <v>103</v>
      </c>
      <c r="B88" s="43">
        <v>6574.6100000000006</v>
      </c>
      <c r="C88" s="43">
        <v>3211.59</v>
      </c>
      <c r="D88" s="43">
        <v>9786.2100000000009</v>
      </c>
      <c r="E88" s="43">
        <v>6574.62</v>
      </c>
      <c r="F88" s="43">
        <v>3211.6</v>
      </c>
      <c r="G88" s="43">
        <v>9786.23</v>
      </c>
      <c r="H88" s="43">
        <f t="shared" si="16"/>
        <v>9.999999999308784E-3</v>
      </c>
      <c r="I88" s="43">
        <f t="shared" si="16"/>
        <v>9.9999999997635314E-3</v>
      </c>
      <c r="J88" s="43">
        <f t="shared" si="18"/>
        <v>1.9999999999072315E-2</v>
      </c>
      <c r="K88" s="43">
        <f ca="1">[1]Оплата!BC86</f>
        <v>-440.80900000000395</v>
      </c>
      <c r="L88" s="43">
        <f ca="1">[1]Оплата!AA86</f>
        <v>2000</v>
      </c>
      <c r="M88" s="43">
        <f t="shared" si="23"/>
        <v>6.8199999995285907E-2</v>
      </c>
      <c r="N88" s="44">
        <f t="shared" si="23"/>
        <v>2.6499999999373358E-2</v>
      </c>
      <c r="O88" s="40">
        <f t="shared" si="20"/>
        <v>9.4699999994659265E-2</v>
      </c>
      <c r="P88" s="40"/>
      <c r="Q88" s="40"/>
      <c r="R88" s="44">
        <f t="shared" ca="1" si="21"/>
        <v>1559.0963000000015</v>
      </c>
      <c r="S88" s="44" t="str">
        <f t="shared" si="19"/>
        <v xml:space="preserve">№070 </v>
      </c>
    </row>
    <row r="89" spans="1:19">
      <c r="A89" s="10" t="s">
        <v>104</v>
      </c>
      <c r="B89" s="45">
        <v>1635.45</v>
      </c>
      <c r="C89" s="4">
        <v>777.26</v>
      </c>
      <c r="D89" s="10">
        <v>2412.73</v>
      </c>
      <c r="E89" s="45">
        <v>1635.45</v>
      </c>
      <c r="F89" s="4">
        <v>777.26</v>
      </c>
      <c r="G89" s="10">
        <v>2412.73</v>
      </c>
      <c r="H89" s="45">
        <f t="shared" si="16"/>
        <v>0</v>
      </c>
      <c r="I89" s="4">
        <f t="shared" si="16"/>
        <v>0</v>
      </c>
      <c r="J89" s="10">
        <f t="shared" si="18"/>
        <v>0</v>
      </c>
      <c r="K89" s="4">
        <f ca="1">[1]Оплата!BC87</f>
        <v>1342.7099999999996</v>
      </c>
      <c r="L89" s="10">
        <f ca="1">[1]Оплата!AA87</f>
        <v>0</v>
      </c>
      <c r="M89" s="45">
        <f t="shared" si="23"/>
        <v>0</v>
      </c>
      <c r="N89" s="4">
        <f t="shared" si="23"/>
        <v>0</v>
      </c>
      <c r="O89" s="10">
        <f t="shared" si="20"/>
        <v>0</v>
      </c>
      <c r="P89" s="10"/>
      <c r="Q89" s="10"/>
      <c r="R89" s="4">
        <f t="shared" ca="1" si="21"/>
        <v>1342.7099999999996</v>
      </c>
      <c r="S89" s="4" t="str">
        <f t="shared" si="19"/>
        <v xml:space="preserve">№071 </v>
      </c>
    </row>
    <row r="90" spans="1:19">
      <c r="A90" s="40" t="s">
        <v>105</v>
      </c>
      <c r="B90" s="43"/>
      <c r="C90" s="43"/>
      <c r="D90" s="43"/>
      <c r="E90" s="43"/>
      <c r="F90" s="43"/>
      <c r="G90" s="43"/>
      <c r="H90" s="43"/>
      <c r="I90" s="43"/>
      <c r="J90" s="43"/>
      <c r="K90" s="43">
        <f ca="1">[1]Оплата!BC88</f>
        <v>290.71599999999887</v>
      </c>
      <c r="L90" s="43">
        <f ca="1">[1]Оплата!AA88</f>
        <v>0</v>
      </c>
      <c r="M90" s="43"/>
      <c r="N90" s="44">
        <f t="shared" si="23"/>
        <v>0</v>
      </c>
      <c r="O90" s="40">
        <f t="shared" si="20"/>
        <v>0</v>
      </c>
      <c r="P90" s="40"/>
      <c r="Q90" s="40"/>
      <c r="R90" s="44">
        <f t="shared" ca="1" si="21"/>
        <v>290.71599999999887</v>
      </c>
      <c r="S90" s="44" t="str">
        <f t="shared" si="19"/>
        <v xml:space="preserve">№072 </v>
      </c>
    </row>
    <row r="91" spans="1:19">
      <c r="A91" s="10" t="s">
        <v>106</v>
      </c>
      <c r="B91" s="45">
        <v>5940.58</v>
      </c>
      <c r="C91" s="4">
        <v>1979.57</v>
      </c>
      <c r="D91" s="10">
        <v>7920.1500000000005</v>
      </c>
      <c r="E91" s="45">
        <v>5940.58</v>
      </c>
      <c r="F91" s="4">
        <v>1979.57</v>
      </c>
      <c r="G91" s="10">
        <v>7920.1500000000005</v>
      </c>
      <c r="H91" s="45">
        <f t="shared" si="16"/>
        <v>0</v>
      </c>
      <c r="I91" s="4">
        <f t="shared" si="16"/>
        <v>0</v>
      </c>
      <c r="J91" s="10">
        <f t="shared" si="18"/>
        <v>0</v>
      </c>
      <c r="K91" s="4">
        <f ca="1">[1]Оплата!BC89</f>
        <v>2372.5627000000013</v>
      </c>
      <c r="L91" s="10">
        <f ca="1">[1]Оплата!AA89</f>
        <v>3050</v>
      </c>
      <c r="M91" s="41">
        <f t="shared" ref="M91:M97" si="24">H91*M$6</f>
        <v>0</v>
      </c>
      <c r="N91" s="4">
        <f t="shared" si="23"/>
        <v>0</v>
      </c>
      <c r="O91" s="10">
        <f t="shared" si="20"/>
        <v>0</v>
      </c>
      <c r="P91" s="10"/>
      <c r="Q91" s="10"/>
      <c r="R91" s="4">
        <f t="shared" ca="1" si="21"/>
        <v>5422.5627000000013</v>
      </c>
      <c r="S91" s="4" t="str">
        <f t="shared" si="19"/>
        <v xml:space="preserve">№073 </v>
      </c>
    </row>
    <row r="92" spans="1:19">
      <c r="A92" s="40" t="s">
        <v>107</v>
      </c>
      <c r="B92" s="43"/>
      <c r="C92" s="43"/>
      <c r="D92" s="43"/>
      <c r="E92" s="43"/>
      <c r="F92" s="43"/>
      <c r="G92" s="43"/>
      <c r="H92" s="43"/>
      <c r="I92" s="43"/>
      <c r="J92" s="43"/>
      <c r="K92" s="43">
        <f ca="1">[1]Оплата!BC90</f>
        <v>0.15409999998792046</v>
      </c>
      <c r="L92" s="43">
        <f ca="1">[1]Оплата!AA90</f>
        <v>0</v>
      </c>
      <c r="M92" s="43">
        <f t="shared" si="24"/>
        <v>0</v>
      </c>
      <c r="N92" s="44">
        <f t="shared" si="23"/>
        <v>0</v>
      </c>
      <c r="O92" s="40">
        <f t="shared" si="20"/>
        <v>0</v>
      </c>
      <c r="P92" s="40"/>
      <c r="Q92" s="40"/>
      <c r="R92" s="44">
        <f t="shared" ca="1" si="21"/>
        <v>0.15409999998792046</v>
      </c>
      <c r="S92" s="44" t="str">
        <f t="shared" si="19"/>
        <v>№074 сбыт</v>
      </c>
    </row>
    <row r="93" spans="1:19">
      <c r="A93" s="10" t="s">
        <v>108</v>
      </c>
      <c r="B93" s="45">
        <v>1625.04</v>
      </c>
      <c r="C93" s="4">
        <v>630.91</v>
      </c>
      <c r="D93" s="10">
        <v>2255.9700000000003</v>
      </c>
      <c r="E93" s="45">
        <v>1625.04</v>
      </c>
      <c r="F93" s="4">
        <v>630.91</v>
      </c>
      <c r="G93" s="10">
        <v>2255.9700000000003</v>
      </c>
      <c r="H93" s="45">
        <f t="shared" ref="H93:I123" si="25">E93-B93</f>
        <v>0</v>
      </c>
      <c r="I93" s="4">
        <f t="shared" si="25"/>
        <v>0</v>
      </c>
      <c r="J93" s="10">
        <f t="shared" si="18"/>
        <v>0</v>
      </c>
      <c r="K93" s="4">
        <f ca="1">[1]Оплата!BC91</f>
        <v>-1407.6364000000001</v>
      </c>
      <c r="L93" s="10">
        <f ca="1">[1]Оплата!AA91</f>
        <v>0</v>
      </c>
      <c r="M93" s="45">
        <f t="shared" si="24"/>
        <v>0</v>
      </c>
      <c r="N93" s="4">
        <f t="shared" si="23"/>
        <v>0</v>
      </c>
      <c r="O93" s="10">
        <f t="shared" si="20"/>
        <v>0</v>
      </c>
      <c r="P93" s="10"/>
      <c r="Q93" s="10"/>
      <c r="R93" s="4">
        <f t="shared" ca="1" si="21"/>
        <v>-1407.6364000000001</v>
      </c>
      <c r="S93" s="4" t="str">
        <f t="shared" si="19"/>
        <v xml:space="preserve">№075 </v>
      </c>
    </row>
    <row r="94" spans="1:19">
      <c r="A94" s="40" t="s">
        <v>109</v>
      </c>
      <c r="B94" s="43">
        <v>44422.527999999998</v>
      </c>
      <c r="C94" s="43">
        <v>37507.175000000003</v>
      </c>
      <c r="D94" s="43">
        <v>81929.703000000009</v>
      </c>
      <c r="E94" s="43">
        <v>44786.33</v>
      </c>
      <c r="F94" s="43">
        <v>38044.957999999999</v>
      </c>
      <c r="G94" s="43">
        <v>82831.288</v>
      </c>
      <c r="H94" s="43">
        <f t="shared" si="25"/>
        <v>363.80200000000332</v>
      </c>
      <c r="I94" s="43">
        <f t="shared" si="25"/>
        <v>537.78299999999581</v>
      </c>
      <c r="J94" s="43">
        <f t="shared" si="18"/>
        <v>901.58499999999913</v>
      </c>
      <c r="K94" s="43">
        <f ca="1">[1]Оплата!BC92</f>
        <v>-5550.3738599999997</v>
      </c>
      <c r="L94" s="43">
        <f ca="1">[1]Оплата!AA92</f>
        <v>5560</v>
      </c>
      <c r="M94" s="43">
        <f t="shared" si="24"/>
        <v>2481.1296400000228</v>
      </c>
      <c r="N94" s="44">
        <f t="shared" si="23"/>
        <v>1425.1249499999888</v>
      </c>
      <c r="O94" s="40">
        <f t="shared" si="20"/>
        <v>3906.2545900000114</v>
      </c>
      <c r="P94" s="40"/>
      <c r="Q94" s="40"/>
      <c r="R94" s="44">
        <f t="shared" ca="1" si="21"/>
        <v>-3896.6284500000111</v>
      </c>
      <c r="S94" s="44" t="str">
        <f t="shared" si="19"/>
        <v>№076</v>
      </c>
    </row>
    <row r="95" spans="1:19">
      <c r="A95" s="10" t="s">
        <v>110</v>
      </c>
      <c r="B95" s="45">
        <v>3850</v>
      </c>
      <c r="C95" s="4">
        <v>790.59</v>
      </c>
      <c r="D95" s="10">
        <v>4640.6000000000004</v>
      </c>
      <c r="E95" s="45">
        <v>3850</v>
      </c>
      <c r="F95" s="4">
        <v>790.6</v>
      </c>
      <c r="G95" s="10">
        <v>4640.6099999999997</v>
      </c>
      <c r="H95" s="45">
        <f t="shared" si="25"/>
        <v>0</v>
      </c>
      <c r="I95" s="4">
        <f t="shared" si="25"/>
        <v>9.9999999999909051E-3</v>
      </c>
      <c r="J95" s="10">
        <f t="shared" si="18"/>
        <v>9.9999999999909051E-3</v>
      </c>
      <c r="K95" s="4">
        <f ca="1">[1]Оплата!BC93</f>
        <v>-4467.5277000000015</v>
      </c>
      <c r="L95" s="10">
        <f ca="1">[1]Оплата!AA93</f>
        <v>0</v>
      </c>
      <c r="M95" s="45">
        <f t="shared" si="24"/>
        <v>0</v>
      </c>
      <c r="N95" s="4">
        <f t="shared" si="23"/>
        <v>2.6499999999975897E-2</v>
      </c>
      <c r="O95" s="10">
        <f t="shared" si="20"/>
        <v>2.6499999999975897E-2</v>
      </c>
      <c r="P95" s="10"/>
      <c r="Q95" s="10"/>
      <c r="R95" s="4">
        <f t="shared" ca="1" si="21"/>
        <v>-4467.5542000000014</v>
      </c>
      <c r="S95" s="4" t="str">
        <f t="shared" si="19"/>
        <v xml:space="preserve">№077 </v>
      </c>
    </row>
    <row r="96" spans="1:19">
      <c r="A96" s="40" t="s">
        <v>111</v>
      </c>
      <c r="B96" s="43">
        <v>7744.22</v>
      </c>
      <c r="C96" s="43">
        <v>17104.849999999999</v>
      </c>
      <c r="D96" s="43">
        <v>24849.16</v>
      </c>
      <c r="E96" s="43">
        <v>7748.87</v>
      </c>
      <c r="F96" s="43">
        <v>17107.2</v>
      </c>
      <c r="G96" s="43">
        <v>24856.16</v>
      </c>
      <c r="H96" s="43">
        <f t="shared" si="25"/>
        <v>4.6499999999996362</v>
      </c>
      <c r="I96" s="43">
        <f t="shared" si="25"/>
        <v>2.3500000000021828</v>
      </c>
      <c r="J96" s="43">
        <f t="shared" si="18"/>
        <v>7.000000000001819</v>
      </c>
      <c r="K96" s="43">
        <f ca="1">[1]Оплата!BC94</f>
        <v>-427.73889999999909</v>
      </c>
      <c r="L96" s="43">
        <f ca="1">[1]Оплата!AA94</f>
        <v>1000</v>
      </c>
      <c r="M96" s="43">
        <f t="shared" si="24"/>
        <v>31.712999999997521</v>
      </c>
      <c r="N96" s="44">
        <f t="shared" si="23"/>
        <v>6.2275000000057839</v>
      </c>
      <c r="O96" s="40">
        <f t="shared" si="20"/>
        <v>37.940500000003304</v>
      </c>
      <c r="P96" s="40"/>
      <c r="Q96" s="40"/>
      <c r="R96" s="44">
        <f t="shared" ca="1" si="21"/>
        <v>534.32059999999763</v>
      </c>
      <c r="S96" s="44" t="str">
        <f t="shared" si="19"/>
        <v xml:space="preserve">№078 </v>
      </c>
    </row>
    <row r="97" spans="1:19">
      <c r="A97" s="10" t="s">
        <v>112</v>
      </c>
      <c r="B97" s="45">
        <v>3734.44</v>
      </c>
      <c r="C97" s="4">
        <v>708.24</v>
      </c>
      <c r="D97" s="10">
        <v>4442.72</v>
      </c>
      <c r="E97" s="45">
        <v>3734.44</v>
      </c>
      <c r="F97" s="4">
        <v>708.24</v>
      </c>
      <c r="G97" s="10">
        <v>4442.72</v>
      </c>
      <c r="H97" s="45">
        <f t="shared" si="25"/>
        <v>0</v>
      </c>
      <c r="I97" s="4">
        <f t="shared" si="25"/>
        <v>0</v>
      </c>
      <c r="J97" s="10">
        <f t="shared" si="18"/>
        <v>0</v>
      </c>
      <c r="K97" s="4">
        <f ca="1">[1]Оплата!BC95</f>
        <v>-2637.8451999999984</v>
      </c>
      <c r="L97" s="10">
        <f ca="1">[1]Оплата!AA95</f>
        <v>0</v>
      </c>
      <c r="M97" s="45">
        <f t="shared" si="24"/>
        <v>0</v>
      </c>
      <c r="N97" s="4">
        <f t="shared" si="23"/>
        <v>0</v>
      </c>
      <c r="O97" s="10">
        <f t="shared" si="20"/>
        <v>0</v>
      </c>
      <c r="P97" s="10"/>
      <c r="Q97" s="10"/>
      <c r="R97" s="4">
        <f t="shared" ca="1" si="21"/>
        <v>-2637.8451999999984</v>
      </c>
      <c r="S97" s="4" t="str">
        <f t="shared" si="19"/>
        <v xml:space="preserve">№079 </v>
      </c>
    </row>
    <row r="98" spans="1:19">
      <c r="A98" s="40" t="s">
        <v>113</v>
      </c>
      <c r="B98" s="43">
        <v>6846.07</v>
      </c>
      <c r="C98" s="43">
        <v>3491.67</v>
      </c>
      <c r="D98" s="43">
        <v>10337.790000000001</v>
      </c>
      <c r="E98" s="43">
        <v>6846.07</v>
      </c>
      <c r="F98" s="43">
        <v>3491.67</v>
      </c>
      <c r="G98" s="43">
        <v>10337.790000000001</v>
      </c>
      <c r="H98" s="43">
        <f t="shared" si="25"/>
        <v>0</v>
      </c>
      <c r="I98" s="43">
        <f t="shared" si="25"/>
        <v>0</v>
      </c>
      <c r="J98" s="43">
        <f t="shared" si="18"/>
        <v>0</v>
      </c>
      <c r="K98" s="43">
        <f ca="1">[1]Оплата!BC96</f>
        <v>-2060.5121999999956</v>
      </c>
      <c r="L98" s="43">
        <f ca="1">[1]Оплата!AA96</f>
        <v>0</v>
      </c>
      <c r="M98" s="43"/>
      <c r="N98" s="44"/>
      <c r="O98" s="40"/>
      <c r="P98" s="40"/>
      <c r="Q98" s="40"/>
      <c r="R98" s="44">
        <f t="shared" ca="1" si="21"/>
        <v>-2060.5121999999956</v>
      </c>
      <c r="S98" s="44" t="str">
        <f t="shared" si="19"/>
        <v xml:space="preserve">№080 </v>
      </c>
    </row>
    <row r="99" spans="1:19">
      <c r="A99" s="10" t="s">
        <v>114</v>
      </c>
      <c r="B99" s="45">
        <v>2142.67</v>
      </c>
      <c r="C99" s="4">
        <v>1278.97</v>
      </c>
      <c r="D99" s="10">
        <v>3421.64</v>
      </c>
      <c r="E99" s="45">
        <v>2142.6999999999998</v>
      </c>
      <c r="F99" s="4">
        <v>1279</v>
      </c>
      <c r="G99" s="10">
        <v>3421.71</v>
      </c>
      <c r="H99" s="45">
        <f t="shared" si="25"/>
        <v>2.9999999999745341E-2</v>
      </c>
      <c r="I99" s="4">
        <f t="shared" si="25"/>
        <v>2.9999999999972715E-2</v>
      </c>
      <c r="J99" s="10">
        <f t="shared" si="18"/>
        <v>5.9999999999718057E-2</v>
      </c>
      <c r="K99" s="4">
        <f ca="1">[1]Оплата!BC97</f>
        <v>-1337.9623000000006</v>
      </c>
      <c r="L99" s="10">
        <f ca="1">[1]Оплата!AA97</f>
        <v>0</v>
      </c>
      <c r="M99" s="41">
        <f t="shared" ref="M99:N110" si="26">H99*M$6</f>
        <v>0.20459999999826323</v>
      </c>
      <c r="N99" s="4">
        <f t="shared" si="26"/>
        <v>7.9499999999927698E-2</v>
      </c>
      <c r="O99" s="10">
        <f t="shared" si="20"/>
        <v>0.28409999999819091</v>
      </c>
      <c r="P99" s="10"/>
      <c r="Q99" s="10"/>
      <c r="R99" s="4">
        <f t="shared" ca="1" si="21"/>
        <v>-1338.2463999999989</v>
      </c>
      <c r="S99" s="4" t="str">
        <f t="shared" si="19"/>
        <v xml:space="preserve">№081 </v>
      </c>
    </row>
    <row r="100" spans="1:19">
      <c r="A100" s="40" t="s">
        <v>115</v>
      </c>
      <c r="B100" s="43">
        <v>385.42</v>
      </c>
      <c r="C100" s="43">
        <v>181.49</v>
      </c>
      <c r="D100" s="43">
        <v>566.91</v>
      </c>
      <c r="E100" s="43">
        <v>385.46000000000004</v>
      </c>
      <c r="F100" s="43">
        <v>181.52</v>
      </c>
      <c r="G100" s="43">
        <v>566.98</v>
      </c>
      <c r="H100" s="43">
        <f t="shared" si="25"/>
        <v>4.0000000000020464E-2</v>
      </c>
      <c r="I100" s="43">
        <f t="shared" si="25"/>
        <v>3.0000000000001137E-2</v>
      </c>
      <c r="J100" s="43">
        <f t="shared" si="18"/>
        <v>7.00000000000216E-2</v>
      </c>
      <c r="K100" s="43">
        <f ca="1">[1]Оплата!BC98</f>
        <v>6963.1266000000032</v>
      </c>
      <c r="L100" s="43">
        <f ca="1">[1]Оплата!AA98</f>
        <v>0</v>
      </c>
      <c r="M100" s="43">
        <f t="shared" si="26"/>
        <v>0.2728000000001396</v>
      </c>
      <c r="N100" s="44">
        <f t="shared" si="26"/>
        <v>7.9500000000003013E-2</v>
      </c>
      <c r="O100" s="40">
        <f t="shared" si="20"/>
        <v>0.35230000000014261</v>
      </c>
      <c r="P100" s="40"/>
      <c r="Q100" s="40"/>
      <c r="R100" s="44">
        <f t="shared" ca="1" si="21"/>
        <v>6962.7743000000028</v>
      </c>
      <c r="S100" s="44" t="str">
        <f t="shared" si="19"/>
        <v xml:space="preserve">№082/1 </v>
      </c>
    </row>
    <row r="101" spans="1:19">
      <c r="A101" s="10" t="s">
        <v>116</v>
      </c>
      <c r="B101" s="45">
        <v>17661.63</v>
      </c>
      <c r="C101" s="4">
        <v>6324.77</v>
      </c>
      <c r="D101" s="10">
        <v>23986.41</v>
      </c>
      <c r="E101" s="45">
        <v>17661.64</v>
      </c>
      <c r="F101" s="4">
        <v>6324.79</v>
      </c>
      <c r="G101" s="10">
        <v>23986.44</v>
      </c>
      <c r="H101" s="45">
        <f t="shared" si="25"/>
        <v>9.9999999983992893E-3</v>
      </c>
      <c r="I101" s="4">
        <f t="shared" si="25"/>
        <v>1.9999999999527063E-2</v>
      </c>
      <c r="J101" s="10">
        <f t="shared" si="18"/>
        <v>2.9999999997926352E-2</v>
      </c>
      <c r="K101" s="4">
        <f ca="1">[1]Оплата!BC99</f>
        <v>-7473.1689000000033</v>
      </c>
      <c r="L101" s="10">
        <f ca="1">[1]Оплата!AA99</f>
        <v>0</v>
      </c>
      <c r="M101" s="45">
        <f t="shared" si="26"/>
        <v>6.819999998908316E-2</v>
      </c>
      <c r="N101" s="4">
        <f t="shared" si="26"/>
        <v>5.2999999998746716E-2</v>
      </c>
      <c r="O101" s="10">
        <f>SUM(M101:N101)</f>
        <v>0.12119999998782988</v>
      </c>
      <c r="P101" s="10"/>
      <c r="Q101" s="10"/>
      <c r="R101" s="4">
        <f t="shared" ca="1" si="21"/>
        <v>-7473.2900999999911</v>
      </c>
      <c r="S101" s="4" t="str">
        <f t="shared" si="19"/>
        <v>№082/2</v>
      </c>
    </row>
    <row r="102" spans="1:19">
      <c r="A102" s="40" t="s">
        <v>117</v>
      </c>
      <c r="B102" s="43">
        <v>1251.72</v>
      </c>
      <c r="C102" s="43">
        <v>617.11</v>
      </c>
      <c r="D102" s="43">
        <v>1868.8500000000001</v>
      </c>
      <c r="E102" s="43">
        <v>1251.83</v>
      </c>
      <c r="F102" s="43">
        <v>617.14</v>
      </c>
      <c r="G102" s="43">
        <v>1868.98</v>
      </c>
      <c r="H102" s="43">
        <f t="shared" si="25"/>
        <v>0.10999999999989996</v>
      </c>
      <c r="I102" s="43">
        <f t="shared" si="25"/>
        <v>2.9999999999972715E-2</v>
      </c>
      <c r="J102" s="43">
        <f t="shared" si="18"/>
        <v>0.13999999999987267</v>
      </c>
      <c r="K102" s="43">
        <f ca="1">[1]Оплата!BC100</f>
        <v>-160.25940000000074</v>
      </c>
      <c r="L102" s="43">
        <f ca="1">[1]Оплата!AA100</f>
        <v>0</v>
      </c>
      <c r="M102" s="43">
        <f t="shared" si="26"/>
        <v>0.75019999999931775</v>
      </c>
      <c r="N102" s="44">
        <f t="shared" si="26"/>
        <v>7.9499999999927698E-2</v>
      </c>
      <c r="O102" s="40">
        <f t="shared" si="20"/>
        <v>0.82969999999924549</v>
      </c>
      <c r="P102" s="40"/>
      <c r="Q102" s="40"/>
      <c r="R102" s="44">
        <f t="shared" ca="1" si="21"/>
        <v>-161.08909999999997</v>
      </c>
      <c r="S102" s="44" t="str">
        <f t="shared" si="19"/>
        <v xml:space="preserve">№083 </v>
      </c>
    </row>
    <row r="103" spans="1:19">
      <c r="A103" s="10" t="s">
        <v>118</v>
      </c>
      <c r="B103" s="45">
        <v>2017.51</v>
      </c>
      <c r="C103" s="4">
        <v>1312.59</v>
      </c>
      <c r="D103" s="10">
        <v>3330.12</v>
      </c>
      <c r="E103" s="45">
        <v>2017.57</v>
      </c>
      <c r="F103" s="4">
        <v>1312.6100000000001</v>
      </c>
      <c r="G103" s="10">
        <v>3330.21</v>
      </c>
      <c r="H103" s="45">
        <f t="shared" si="25"/>
        <v>5.999999999994543E-2</v>
      </c>
      <c r="I103" s="4">
        <f t="shared" si="25"/>
        <v>2.0000000000209184E-2</v>
      </c>
      <c r="J103" s="10">
        <f t="shared" si="18"/>
        <v>8.0000000000154614E-2</v>
      </c>
      <c r="K103" s="4">
        <f ca="1">[1]Оплата!BC101</f>
        <v>62.401600000000265</v>
      </c>
      <c r="L103" s="10">
        <f ca="1">[1]Оплата!AA101</f>
        <v>0</v>
      </c>
      <c r="M103" s="45">
        <f t="shared" si="26"/>
        <v>0.40919999999962786</v>
      </c>
      <c r="N103" s="4">
        <f t="shared" si="26"/>
        <v>5.3000000000554333E-2</v>
      </c>
      <c r="O103" s="10">
        <f t="shared" si="20"/>
        <v>0.46220000000018219</v>
      </c>
      <c r="P103" s="10"/>
      <c r="Q103" s="10"/>
      <c r="R103" s="4">
        <f t="shared" ca="1" si="21"/>
        <v>61.939400000000084</v>
      </c>
      <c r="S103" s="4" t="str">
        <f t="shared" si="19"/>
        <v>№084</v>
      </c>
    </row>
    <row r="104" spans="1:19">
      <c r="A104" s="40" t="s">
        <v>119</v>
      </c>
      <c r="B104" s="43">
        <v>5322.22</v>
      </c>
      <c r="C104" s="43">
        <v>1962.08</v>
      </c>
      <c r="D104" s="43">
        <v>7284.32</v>
      </c>
      <c r="E104" s="43">
        <v>5322.22</v>
      </c>
      <c r="F104" s="43">
        <v>1962.08</v>
      </c>
      <c r="G104" s="43">
        <v>7284.32</v>
      </c>
      <c r="H104" s="43">
        <f t="shared" si="25"/>
        <v>0</v>
      </c>
      <c r="I104" s="43">
        <f t="shared" si="25"/>
        <v>0</v>
      </c>
      <c r="J104" s="43">
        <f t="shared" si="18"/>
        <v>0</v>
      </c>
      <c r="K104" s="43">
        <f ca="1">[1]Оплата!BC102</f>
        <v>33.341099999997823</v>
      </c>
      <c r="L104" s="43">
        <f ca="1">[1]Оплата!AA102</f>
        <v>1000</v>
      </c>
      <c r="M104" s="43">
        <f t="shared" si="26"/>
        <v>0</v>
      </c>
      <c r="N104" s="44">
        <f t="shared" si="26"/>
        <v>0</v>
      </c>
      <c r="O104" s="40">
        <f t="shared" si="20"/>
        <v>0</v>
      </c>
      <c r="P104" s="40"/>
      <c r="Q104" s="40"/>
      <c r="R104" s="44">
        <f t="shared" ca="1" si="21"/>
        <v>1033.3410999999978</v>
      </c>
      <c r="S104" s="44" t="str">
        <f t="shared" si="19"/>
        <v xml:space="preserve">№085 </v>
      </c>
    </row>
    <row r="105" spans="1:19">
      <c r="A105" s="10" t="s">
        <v>120</v>
      </c>
      <c r="B105" s="45"/>
      <c r="C105" s="4"/>
      <c r="D105" s="10"/>
      <c r="E105" s="45"/>
      <c r="F105" s="4"/>
      <c r="G105" s="10"/>
      <c r="H105" s="45"/>
      <c r="I105" s="4"/>
      <c r="J105" s="10"/>
      <c r="K105" s="4">
        <f ca="1">[1]Оплата!BC103</f>
        <v>0.45679999999993015</v>
      </c>
      <c r="L105" s="10">
        <f ca="1">[1]Оплата!AA103</f>
        <v>0</v>
      </c>
      <c r="M105" s="45">
        <f t="shared" si="26"/>
        <v>0</v>
      </c>
      <c r="N105" s="4">
        <f t="shared" si="26"/>
        <v>0</v>
      </c>
      <c r="O105" s="10">
        <f t="shared" si="20"/>
        <v>0</v>
      </c>
      <c r="P105" s="10"/>
      <c r="Q105" s="10"/>
      <c r="R105" s="4">
        <f t="shared" ca="1" si="21"/>
        <v>0.45679999999993015</v>
      </c>
      <c r="S105" s="4" t="str">
        <f t="shared" si="19"/>
        <v xml:space="preserve">№086 </v>
      </c>
    </row>
    <row r="106" spans="1:19">
      <c r="A106" s="40" t="s">
        <v>121</v>
      </c>
      <c r="B106" s="43">
        <v>44013.51</v>
      </c>
      <c r="C106" s="43">
        <v>25517.72</v>
      </c>
      <c r="D106" s="43">
        <v>69531.25</v>
      </c>
      <c r="E106" s="43">
        <v>44433.13</v>
      </c>
      <c r="F106" s="43">
        <v>25747.940000000002</v>
      </c>
      <c r="G106" s="43">
        <v>70181.09</v>
      </c>
      <c r="H106" s="43">
        <f t="shared" si="25"/>
        <v>419.61999999999534</v>
      </c>
      <c r="I106" s="43">
        <f t="shared" si="25"/>
        <v>230.22000000000116</v>
      </c>
      <c r="J106" s="43">
        <f t="shared" si="18"/>
        <v>649.83999999999651</v>
      </c>
      <c r="K106" s="43">
        <f ca="1">[1]Оплата!BC104</f>
        <v>-5732.0215000000062</v>
      </c>
      <c r="L106" s="43">
        <f ca="1">[1]Оплата!AA104</f>
        <v>0</v>
      </c>
      <c r="M106" s="43">
        <f t="shared" si="26"/>
        <v>2861.8083999999685</v>
      </c>
      <c r="N106" s="44">
        <f t="shared" si="26"/>
        <v>610.08300000000304</v>
      </c>
      <c r="O106" s="40">
        <f t="shared" si="20"/>
        <v>3471.8913999999713</v>
      </c>
      <c r="P106" s="40"/>
      <c r="Q106" s="40"/>
      <c r="R106" s="44">
        <f t="shared" ca="1" si="21"/>
        <v>-9203.9128999999775</v>
      </c>
      <c r="S106" s="44" t="str">
        <f t="shared" si="19"/>
        <v xml:space="preserve">№087 </v>
      </c>
    </row>
    <row r="107" spans="1:19">
      <c r="A107" s="10" t="s">
        <v>122</v>
      </c>
      <c r="B107" s="45">
        <v>298.31</v>
      </c>
      <c r="C107" s="4">
        <v>2939.9900000000002</v>
      </c>
      <c r="D107" s="10">
        <v>3238.38</v>
      </c>
      <c r="E107" s="45">
        <v>298.31</v>
      </c>
      <c r="F107" s="4">
        <v>2940</v>
      </c>
      <c r="G107" s="10">
        <v>3238.39</v>
      </c>
      <c r="H107" s="45">
        <f t="shared" si="25"/>
        <v>0</v>
      </c>
      <c r="I107" s="4">
        <f t="shared" si="25"/>
        <v>9.9999999997635314E-3</v>
      </c>
      <c r="J107" s="10">
        <f t="shared" si="18"/>
        <v>9.9999999997635314E-3</v>
      </c>
      <c r="K107" s="4">
        <f ca="1">[1]Оплата!BC105</f>
        <v>-225.25220000000093</v>
      </c>
      <c r="L107" s="10">
        <f ca="1">[1]Оплата!AA105</f>
        <v>0</v>
      </c>
      <c r="M107" s="41">
        <f t="shared" si="26"/>
        <v>0</v>
      </c>
      <c r="N107" s="4">
        <f t="shared" si="26"/>
        <v>2.6499999999373358E-2</v>
      </c>
      <c r="O107" s="10">
        <f t="shared" si="20"/>
        <v>2.6499999999373358E-2</v>
      </c>
      <c r="P107" s="10"/>
      <c r="Q107" s="10"/>
      <c r="R107" s="4">
        <f t="shared" ca="1" si="21"/>
        <v>-225.2787000000003</v>
      </c>
      <c r="S107" s="4" t="str">
        <f t="shared" si="19"/>
        <v xml:space="preserve">№088 </v>
      </c>
    </row>
    <row r="108" spans="1:19">
      <c r="A108" s="40" t="s">
        <v>123</v>
      </c>
      <c r="B108" s="43">
        <v>8463.81</v>
      </c>
      <c r="C108" s="43">
        <v>2763.78</v>
      </c>
      <c r="D108" s="43">
        <v>11227.6</v>
      </c>
      <c r="E108" s="43">
        <v>8464.14</v>
      </c>
      <c r="F108" s="43">
        <v>2763.78</v>
      </c>
      <c r="G108" s="43">
        <v>11227.93</v>
      </c>
      <c r="H108" s="43">
        <f t="shared" si="25"/>
        <v>0.32999999999992724</v>
      </c>
      <c r="I108" s="43">
        <f t="shared" si="25"/>
        <v>0</v>
      </c>
      <c r="J108" s="43">
        <f t="shared" si="18"/>
        <v>0.32999999999992724</v>
      </c>
      <c r="K108" s="43">
        <f ca="1">[1]Оплата!BC106</f>
        <v>82.579600000003524</v>
      </c>
      <c r="L108" s="43">
        <f ca="1">[1]Оплата!AA106</f>
        <v>0</v>
      </c>
      <c r="M108" s="43">
        <f t="shared" si="26"/>
        <v>2.2505999999995039</v>
      </c>
      <c r="N108" s="44">
        <f t="shared" si="26"/>
        <v>0</v>
      </c>
      <c r="O108" s="40">
        <f t="shared" si="20"/>
        <v>2.2505999999995039</v>
      </c>
      <c r="P108" s="40"/>
      <c r="Q108" s="40"/>
      <c r="R108" s="44">
        <f t="shared" ca="1" si="21"/>
        <v>80.329000000004015</v>
      </c>
      <c r="S108" s="44" t="str">
        <f t="shared" si="19"/>
        <v xml:space="preserve">№089 </v>
      </c>
    </row>
    <row r="109" spans="1:19">
      <c r="A109" s="10" t="s">
        <v>124</v>
      </c>
      <c r="B109" s="45">
        <v>4446.16</v>
      </c>
      <c r="C109" s="4">
        <v>2194.38</v>
      </c>
      <c r="D109" s="10">
        <v>6640.6500000000005</v>
      </c>
      <c r="E109" s="45">
        <v>4446.2</v>
      </c>
      <c r="F109" s="4">
        <v>2194.42</v>
      </c>
      <c r="G109" s="10">
        <v>6640.7300000000005</v>
      </c>
      <c r="H109" s="45">
        <f t="shared" si="25"/>
        <v>3.999999999996362E-2</v>
      </c>
      <c r="I109" s="4">
        <f t="shared" si="25"/>
        <v>3.999999999996362E-2</v>
      </c>
      <c r="J109" s="10">
        <f t="shared" si="18"/>
        <v>7.999999999992724E-2</v>
      </c>
      <c r="K109" s="4">
        <f ca="1">[1]Оплата!BC107</f>
        <v>6336.6929000000027</v>
      </c>
      <c r="L109" s="10">
        <f ca="1">[1]Оплата!AA107</f>
        <v>0</v>
      </c>
      <c r="M109" s="45">
        <f t="shared" si="26"/>
        <v>0.27279999999975191</v>
      </c>
      <c r="N109" s="4">
        <f t="shared" si="26"/>
        <v>0.10599999999990359</v>
      </c>
      <c r="O109" s="10">
        <f t="shared" si="20"/>
        <v>0.37879999999965552</v>
      </c>
      <c r="P109" s="10"/>
      <c r="Q109" s="10"/>
      <c r="R109" s="4">
        <f t="shared" ca="1" si="21"/>
        <v>6336.3141000000032</v>
      </c>
      <c r="S109" s="4" t="str">
        <f t="shared" si="19"/>
        <v xml:space="preserve">№090 </v>
      </c>
    </row>
    <row r="110" spans="1:19">
      <c r="A110" s="40" t="s">
        <v>125</v>
      </c>
      <c r="B110" s="43">
        <v>25942.74</v>
      </c>
      <c r="C110" s="43">
        <v>10916.45</v>
      </c>
      <c r="D110" s="43">
        <v>36859.19</v>
      </c>
      <c r="E110" s="43">
        <v>26387.59</v>
      </c>
      <c r="F110" s="43">
        <v>11096.4</v>
      </c>
      <c r="G110" s="43">
        <v>37484</v>
      </c>
      <c r="H110" s="43">
        <f t="shared" si="25"/>
        <v>444.84999999999854</v>
      </c>
      <c r="I110" s="43">
        <f t="shared" si="25"/>
        <v>179.94999999999891</v>
      </c>
      <c r="J110" s="43">
        <f t="shared" si="18"/>
        <v>624.79999999999745</v>
      </c>
      <c r="K110" s="43">
        <f ca="1">[1]Оплата!BC108</f>
        <v>-15251.730600000006</v>
      </c>
      <c r="L110" s="43">
        <f ca="1">[1]Оплата!AA108</f>
        <v>5508</v>
      </c>
      <c r="M110" s="43">
        <f t="shared" si="26"/>
        <v>3033.8769999999904</v>
      </c>
      <c r="N110" s="44">
        <f t="shared" si="26"/>
        <v>476.86749999999711</v>
      </c>
      <c r="O110" s="40">
        <f t="shared" si="20"/>
        <v>3510.7444999999875</v>
      </c>
      <c r="P110" s="40"/>
      <c r="Q110" s="40"/>
      <c r="R110" s="44">
        <f t="shared" ca="1" si="21"/>
        <v>-13254.475099999992</v>
      </c>
      <c r="S110" s="44" t="str">
        <f t="shared" si="19"/>
        <v xml:space="preserve">№091 </v>
      </c>
    </row>
    <row r="111" spans="1:19">
      <c r="A111" s="10" t="s">
        <v>126</v>
      </c>
      <c r="B111" s="45">
        <v>10003.94</v>
      </c>
      <c r="C111" s="4">
        <v>4359.78</v>
      </c>
      <c r="D111" s="10">
        <v>14363.720000000001</v>
      </c>
      <c r="E111" s="45">
        <v>12190.85</v>
      </c>
      <c r="F111" s="4">
        <v>5192.55</v>
      </c>
      <c r="G111" s="10">
        <v>17383.41</v>
      </c>
      <c r="H111" s="45">
        <f>E111-B111</f>
        <v>2186.91</v>
      </c>
      <c r="I111" s="4">
        <f>F111-C111</f>
        <v>832.77000000000044</v>
      </c>
      <c r="J111" s="10">
        <f>SUM(H111:I111)</f>
        <v>3019.6800000000003</v>
      </c>
      <c r="K111" s="4">
        <f ca="1">[1]Оплата!BC109</f>
        <v>-10148.807600000007</v>
      </c>
      <c r="L111" s="10">
        <f ca="1">[1]Оплата!AA109</f>
        <v>13873.62</v>
      </c>
      <c r="M111" s="43">
        <f>H111*M$6</f>
        <v>14914.726199999999</v>
      </c>
      <c r="N111" s="44">
        <f>I111*N$6</f>
        <v>2206.8405000000012</v>
      </c>
      <c r="O111" s="40">
        <f>SUM(M111:N111)</f>
        <v>17121.566699999999</v>
      </c>
      <c r="P111" s="10"/>
      <c r="Q111" s="10"/>
      <c r="R111" s="4">
        <f ca="1">K111-O111+L111+P111</f>
        <v>-13396.754300000006</v>
      </c>
      <c r="S111" s="4" t="str">
        <f t="shared" si="19"/>
        <v xml:space="preserve">№092 </v>
      </c>
    </row>
    <row r="112" spans="1:19">
      <c r="A112" s="40" t="s">
        <v>127</v>
      </c>
      <c r="B112" s="43">
        <v>19072.47</v>
      </c>
      <c r="C112" s="43">
        <v>11129.33</v>
      </c>
      <c r="D112" s="43">
        <v>30202.350000000002</v>
      </c>
      <c r="E112" s="43">
        <v>19072.47</v>
      </c>
      <c r="F112" s="43">
        <v>11129.35</v>
      </c>
      <c r="G112" s="43">
        <v>30202.37</v>
      </c>
      <c r="H112" s="43">
        <f>E112-B112</f>
        <v>0</v>
      </c>
      <c r="I112" s="43">
        <f>F112-C112</f>
        <v>2.0000000000436557E-2</v>
      </c>
      <c r="J112" s="43">
        <f>SUM(H112:I112)</f>
        <v>2.0000000000436557E-2</v>
      </c>
      <c r="K112" s="43">
        <f ca="1">[1]Оплата!BC110</f>
        <v>317.62</v>
      </c>
      <c r="L112" s="43">
        <f ca="1">[1]Оплата!AA110</f>
        <v>-317.62</v>
      </c>
      <c r="M112" s="43">
        <f>H112*M$6</f>
        <v>0</v>
      </c>
      <c r="N112" s="44">
        <f>I112*N$6</f>
        <v>5.3000000001156879E-2</v>
      </c>
      <c r="O112" s="40">
        <f>SUM(M112:N112)</f>
        <v>5.3000000001156879E-2</v>
      </c>
      <c r="P112" s="40"/>
      <c r="Q112" s="40"/>
      <c r="R112" s="44">
        <f t="shared" ca="1" si="21"/>
        <v>-5.300000000113414E-2</v>
      </c>
      <c r="S112" s="44" t="str">
        <f t="shared" si="19"/>
        <v xml:space="preserve">№093 </v>
      </c>
    </row>
    <row r="113" spans="1:20">
      <c r="A113" s="10" t="s">
        <v>128</v>
      </c>
      <c r="B113" s="45">
        <v>1609.07</v>
      </c>
      <c r="C113" s="4">
        <v>208.74</v>
      </c>
      <c r="D113" s="10">
        <v>1817.81</v>
      </c>
      <c r="E113" s="45">
        <v>1609.1000000000001</v>
      </c>
      <c r="F113" s="4">
        <v>208.79</v>
      </c>
      <c r="G113" s="10">
        <v>1817.89</v>
      </c>
      <c r="H113" s="45">
        <f t="shared" si="25"/>
        <v>3.0000000000200089E-2</v>
      </c>
      <c r="I113" s="4">
        <f t="shared" si="25"/>
        <v>4.9999999999982947E-2</v>
      </c>
      <c r="J113" s="10">
        <f t="shared" si="18"/>
        <v>8.0000000000183036E-2</v>
      </c>
      <c r="K113" s="4">
        <f ca="1">[1]Оплата!BC111</f>
        <v>-185.97109999999893</v>
      </c>
      <c r="L113" s="10">
        <f ca="1">[1]Оплата!AA111</f>
        <v>0</v>
      </c>
      <c r="M113" s="45">
        <f t="shared" ref="M113:N128" si="27">H113*M$6</f>
        <v>0.20460000000136461</v>
      </c>
      <c r="N113" s="4">
        <f t="shared" si="27"/>
        <v>0.13249999999995479</v>
      </c>
      <c r="O113" s="10">
        <f t="shared" si="20"/>
        <v>0.3371000000013194</v>
      </c>
      <c r="P113" s="10"/>
      <c r="Q113" s="10"/>
      <c r="R113" s="4">
        <f t="shared" ca="1" si="21"/>
        <v>-186.30820000000026</v>
      </c>
      <c r="S113" s="4" t="str">
        <f t="shared" si="19"/>
        <v xml:space="preserve">№094 </v>
      </c>
    </row>
    <row r="114" spans="1:20">
      <c r="A114" s="40" t="s">
        <v>129</v>
      </c>
      <c r="B114" s="43">
        <v>3761.48</v>
      </c>
      <c r="C114" s="43">
        <v>1890.5</v>
      </c>
      <c r="D114" s="43">
        <v>5652.16</v>
      </c>
      <c r="E114" s="43">
        <v>3834.8</v>
      </c>
      <c r="F114" s="43">
        <v>1926.9</v>
      </c>
      <c r="G114" s="43">
        <v>5761.87</v>
      </c>
      <c r="H114" s="43">
        <f t="shared" si="25"/>
        <v>73.320000000000164</v>
      </c>
      <c r="I114" s="43">
        <f t="shared" si="25"/>
        <v>36.400000000000091</v>
      </c>
      <c r="J114" s="43">
        <f>SUM(H114:I114)</f>
        <v>109.72000000000025</v>
      </c>
      <c r="K114" s="43">
        <f ca="1">[1]Оплата!BC112</f>
        <v>-1881.9497999999974</v>
      </c>
      <c r="L114" s="43">
        <f ca="1">[1]Оплата!AA112</f>
        <v>0</v>
      </c>
      <c r="M114" s="40">
        <f t="shared" si="27"/>
        <v>500.04240000000112</v>
      </c>
      <c r="N114" s="44">
        <f t="shared" si="27"/>
        <v>96.460000000000235</v>
      </c>
      <c r="O114" s="40">
        <f t="shared" si="20"/>
        <v>596.50240000000133</v>
      </c>
      <c r="P114" s="40"/>
      <c r="Q114" s="40"/>
      <c r="R114" s="44">
        <f t="shared" ca="1" si="21"/>
        <v>-2478.4521999999988</v>
      </c>
      <c r="S114" s="44" t="str">
        <f t="shared" si="19"/>
        <v xml:space="preserve">№095 </v>
      </c>
    </row>
    <row r="115" spans="1:20">
      <c r="A115" s="10" t="s">
        <v>130</v>
      </c>
      <c r="B115" s="45">
        <v>3663.78</v>
      </c>
      <c r="C115" s="4">
        <v>489.81</v>
      </c>
      <c r="D115" s="10">
        <v>4153.59</v>
      </c>
      <c r="E115" s="45">
        <v>3663.78</v>
      </c>
      <c r="F115" s="4">
        <v>489.81</v>
      </c>
      <c r="G115" s="10">
        <v>4153.59</v>
      </c>
      <c r="H115" s="45">
        <f t="shared" si="25"/>
        <v>0</v>
      </c>
      <c r="I115" s="4">
        <f t="shared" si="25"/>
        <v>0</v>
      </c>
      <c r="J115" s="10">
        <f t="shared" si="18"/>
        <v>0</v>
      </c>
      <c r="K115" s="4">
        <f ca="1">[1]Оплата!BC113</f>
        <v>871.81420000000014</v>
      </c>
      <c r="L115" s="10">
        <f ca="1">[1]Оплата!AA113</f>
        <v>0</v>
      </c>
      <c r="M115" s="41">
        <f t="shared" si="27"/>
        <v>0</v>
      </c>
      <c r="N115" s="4">
        <f t="shared" si="27"/>
        <v>0</v>
      </c>
      <c r="O115" s="10">
        <f t="shared" si="20"/>
        <v>0</v>
      </c>
      <c r="P115" s="10"/>
      <c r="Q115" s="10"/>
      <c r="R115" s="4">
        <f t="shared" ca="1" si="21"/>
        <v>871.81420000000014</v>
      </c>
      <c r="S115" s="4" t="str">
        <f t="shared" si="19"/>
        <v xml:space="preserve">№096 </v>
      </c>
    </row>
    <row r="116" spans="1:20">
      <c r="A116" s="40" t="s">
        <v>131</v>
      </c>
      <c r="B116" s="43">
        <v>4259.21</v>
      </c>
      <c r="C116" s="43">
        <v>2430.9900000000002</v>
      </c>
      <c r="D116" s="43">
        <v>6690.32</v>
      </c>
      <c r="E116" s="43">
        <v>4259.21</v>
      </c>
      <c r="F116" s="43">
        <v>2430.9900000000002</v>
      </c>
      <c r="G116" s="43">
        <v>6690.32</v>
      </c>
      <c r="H116" s="43">
        <f t="shared" si="25"/>
        <v>0</v>
      </c>
      <c r="I116" s="43">
        <f t="shared" si="25"/>
        <v>0</v>
      </c>
      <c r="J116" s="43">
        <f t="shared" si="18"/>
        <v>0</v>
      </c>
      <c r="K116" s="43">
        <f ca="1">[1]Оплата!BC114</f>
        <v>-487.16945101580171</v>
      </c>
      <c r="L116" s="43">
        <f ca="1">[1]Оплата!AA114</f>
        <v>0</v>
      </c>
      <c r="M116" s="43">
        <f t="shared" si="27"/>
        <v>0</v>
      </c>
      <c r="N116" s="44">
        <f t="shared" si="27"/>
        <v>0</v>
      </c>
      <c r="O116" s="40">
        <f t="shared" si="20"/>
        <v>0</v>
      </c>
      <c r="P116" s="40"/>
      <c r="Q116" s="40"/>
      <c r="R116" s="44">
        <f t="shared" ca="1" si="21"/>
        <v>-487.16945101580171</v>
      </c>
      <c r="S116" s="44" t="str">
        <f t="shared" si="19"/>
        <v xml:space="preserve">№097 </v>
      </c>
    </row>
    <row r="117" spans="1:20">
      <c r="A117" s="10" t="s">
        <v>132</v>
      </c>
      <c r="B117" s="45">
        <v>1786.73</v>
      </c>
      <c r="C117" s="4">
        <v>444.97</v>
      </c>
      <c r="D117" s="10">
        <v>2231.71</v>
      </c>
      <c r="E117" s="45">
        <v>1786.73</v>
      </c>
      <c r="F117" s="4">
        <v>444.98</v>
      </c>
      <c r="G117" s="10">
        <v>2231.7200000000003</v>
      </c>
      <c r="H117" s="45">
        <f t="shared" si="25"/>
        <v>0</v>
      </c>
      <c r="I117" s="4">
        <f t="shared" si="25"/>
        <v>9.9999999999909051E-3</v>
      </c>
      <c r="J117" s="10">
        <f t="shared" si="18"/>
        <v>9.9999999999909051E-3</v>
      </c>
      <c r="K117" s="4">
        <f ca="1">[1]Оплата!BC115</f>
        <v>-292.4616000000006</v>
      </c>
      <c r="L117" s="10">
        <f ca="1">[1]Оплата!AA115</f>
        <v>0</v>
      </c>
      <c r="M117" s="45">
        <f t="shared" si="27"/>
        <v>0</v>
      </c>
      <c r="N117" s="4">
        <f t="shared" si="27"/>
        <v>2.6499999999975897E-2</v>
      </c>
      <c r="O117" s="10">
        <f t="shared" si="20"/>
        <v>2.6499999999975897E-2</v>
      </c>
      <c r="P117" s="10"/>
      <c r="Q117" s="10"/>
      <c r="R117" s="4">
        <f t="shared" ca="1" si="21"/>
        <v>-292.4881000000006</v>
      </c>
      <c r="S117" s="4" t="str">
        <f t="shared" si="19"/>
        <v xml:space="preserve">№098 </v>
      </c>
    </row>
    <row r="118" spans="1:20">
      <c r="A118" s="40" t="s">
        <v>133</v>
      </c>
      <c r="B118" s="43">
        <v>16498.34</v>
      </c>
      <c r="C118" s="43">
        <v>14235.06</v>
      </c>
      <c r="D118" s="43">
        <v>30733.47</v>
      </c>
      <c r="E118" s="43">
        <v>16567.86</v>
      </c>
      <c r="F118" s="43">
        <v>14261.87</v>
      </c>
      <c r="G118" s="43">
        <v>30829.8</v>
      </c>
      <c r="H118" s="43">
        <f t="shared" si="25"/>
        <v>69.520000000000437</v>
      </c>
      <c r="I118" s="43">
        <f t="shared" si="25"/>
        <v>26.81000000000131</v>
      </c>
      <c r="J118" s="43">
        <f t="shared" si="18"/>
        <v>96.330000000001746</v>
      </c>
      <c r="K118" s="43">
        <f ca="1">[1]Оплата!BC116</f>
        <v>-3179.2167999999979</v>
      </c>
      <c r="L118" s="43">
        <f ca="1">[1]Оплата!AA116</f>
        <v>3500</v>
      </c>
      <c r="M118" s="43">
        <f t="shared" si="27"/>
        <v>474.126400000003</v>
      </c>
      <c r="N118" s="44">
        <f t="shared" si="27"/>
        <v>71.046500000003462</v>
      </c>
      <c r="O118" s="40">
        <f>SUM(M118:N118)</f>
        <v>545.17290000000651</v>
      </c>
      <c r="P118" s="40"/>
      <c r="Q118" s="40"/>
      <c r="R118" s="44">
        <f t="shared" ca="1" si="21"/>
        <v>-224.38970000000427</v>
      </c>
      <c r="S118" s="44" t="str">
        <f t="shared" si="19"/>
        <v xml:space="preserve">№099 </v>
      </c>
    </row>
    <row r="119" spans="1:20">
      <c r="A119" s="10" t="s">
        <v>134</v>
      </c>
      <c r="B119" s="45">
        <v>4.17</v>
      </c>
      <c r="C119" s="4">
        <v>1.73</v>
      </c>
      <c r="D119" s="10">
        <v>5.9</v>
      </c>
      <c r="E119" s="45">
        <v>4.17</v>
      </c>
      <c r="F119" s="4">
        <v>1.73</v>
      </c>
      <c r="G119" s="10">
        <v>5.9</v>
      </c>
      <c r="H119" s="45">
        <f t="shared" si="25"/>
        <v>0</v>
      </c>
      <c r="I119" s="4">
        <f t="shared" si="25"/>
        <v>0</v>
      </c>
      <c r="J119" s="10">
        <f t="shared" si="18"/>
        <v>0</v>
      </c>
      <c r="K119" s="4">
        <f ca="1">[1]Оплата!BC117</f>
        <v>-1.0360999999999994</v>
      </c>
      <c r="L119" s="10">
        <f ca="1">[1]Оплата!AA117</f>
        <v>0</v>
      </c>
      <c r="M119" s="45">
        <f t="shared" si="27"/>
        <v>0</v>
      </c>
      <c r="N119" s="4">
        <f t="shared" si="27"/>
        <v>0</v>
      </c>
      <c r="O119" s="10">
        <f t="shared" si="20"/>
        <v>0</v>
      </c>
      <c r="P119" s="10"/>
      <c r="Q119" s="10"/>
      <c r="R119" s="4">
        <f t="shared" ca="1" si="21"/>
        <v>-1.0360999999999994</v>
      </c>
      <c r="S119" s="4" t="str">
        <f t="shared" si="19"/>
        <v>№100</v>
      </c>
    </row>
    <row r="120" spans="1:20">
      <c r="A120" s="40" t="s">
        <v>135</v>
      </c>
      <c r="B120" s="43">
        <v>7063.07</v>
      </c>
      <c r="C120" s="43">
        <v>2410.96</v>
      </c>
      <c r="D120" s="43">
        <v>9474.18</v>
      </c>
      <c r="E120" s="43">
        <v>7066.03</v>
      </c>
      <c r="F120" s="43">
        <v>2413.11</v>
      </c>
      <c r="G120" s="43">
        <v>9479.2900000000009</v>
      </c>
      <c r="H120" s="43">
        <f t="shared" si="25"/>
        <v>2.9600000000000364</v>
      </c>
      <c r="I120" s="43">
        <f t="shared" si="25"/>
        <v>2.1500000000000909</v>
      </c>
      <c r="J120" s="43">
        <f t="shared" si="18"/>
        <v>5.1100000000001273</v>
      </c>
      <c r="K120" s="43">
        <f ca="1">[1]Оплата!BC118</f>
        <v>-548.54369999999756</v>
      </c>
      <c r="L120" s="43">
        <f ca="1">[1]Оплата!AA118</f>
        <v>0</v>
      </c>
      <c r="M120" s="43">
        <f t="shared" si="27"/>
        <v>20.187200000000249</v>
      </c>
      <c r="N120" s="44">
        <f t="shared" si="27"/>
        <v>5.6975000000002405</v>
      </c>
      <c r="O120" s="40">
        <f t="shared" si="20"/>
        <v>25.884700000000489</v>
      </c>
      <c r="P120" s="40"/>
      <c r="Q120" s="40"/>
      <c r="R120" s="44">
        <f t="shared" ca="1" si="21"/>
        <v>-574.42839999999808</v>
      </c>
      <c r="S120" s="44" t="str">
        <f t="shared" si="19"/>
        <v xml:space="preserve">№101 </v>
      </c>
    </row>
    <row r="121" spans="1:20">
      <c r="A121" s="10" t="s">
        <v>136</v>
      </c>
      <c r="B121" s="45"/>
      <c r="C121" s="4"/>
      <c r="D121" s="10"/>
      <c r="E121" s="45"/>
      <c r="F121" s="4"/>
      <c r="G121" s="10"/>
      <c r="H121" s="45"/>
      <c r="I121" s="4"/>
      <c r="J121" s="10"/>
      <c r="K121" s="4">
        <f ca="1">[1]Оплата!BC119</f>
        <v>0.23100999998973748</v>
      </c>
      <c r="L121" s="10">
        <f ca="1">[1]Оплата!AA119</f>
        <v>0</v>
      </c>
      <c r="M121" s="41"/>
      <c r="N121" s="4">
        <f t="shared" si="27"/>
        <v>0</v>
      </c>
      <c r="O121" s="10">
        <f t="shared" si="20"/>
        <v>0</v>
      </c>
      <c r="P121" s="10"/>
      <c r="Q121" s="10"/>
      <c r="R121" s="4">
        <f t="shared" ca="1" si="21"/>
        <v>0.23100999998973748</v>
      </c>
      <c r="S121" s="4" t="str">
        <f t="shared" si="19"/>
        <v>№102 сбыт</v>
      </c>
    </row>
    <row r="122" spans="1:20">
      <c r="A122" s="40" t="s">
        <v>137</v>
      </c>
      <c r="B122" s="43">
        <v>29.48</v>
      </c>
      <c r="C122" s="43">
        <v>882.61</v>
      </c>
      <c r="D122" s="43">
        <v>912.12</v>
      </c>
      <c r="E122" s="43">
        <v>29.85</v>
      </c>
      <c r="F122" s="43">
        <v>882.61</v>
      </c>
      <c r="G122" s="43">
        <v>912.5</v>
      </c>
      <c r="H122" s="43">
        <f t="shared" si="25"/>
        <v>0.37000000000000099</v>
      </c>
      <c r="I122" s="43">
        <f t="shared" si="25"/>
        <v>0</v>
      </c>
      <c r="J122" s="43">
        <f t="shared" si="18"/>
        <v>0.37000000000000099</v>
      </c>
      <c r="K122" s="43">
        <f ca="1">[1]Оплата!BC120</f>
        <v>-36.459199999999932</v>
      </c>
      <c r="L122" s="43">
        <f ca="1">[1]Оплата!AA120</f>
        <v>0</v>
      </c>
      <c r="M122" s="43">
        <f t="shared" ref="M122:N132" si="28">H122*M$6</f>
        <v>2.5234000000000067</v>
      </c>
      <c r="N122" s="44">
        <f t="shared" si="27"/>
        <v>0</v>
      </c>
      <c r="O122" s="40">
        <f t="shared" si="20"/>
        <v>2.5234000000000067</v>
      </c>
      <c r="P122" s="40"/>
      <c r="Q122" s="40"/>
      <c r="R122" s="44">
        <f t="shared" ca="1" si="21"/>
        <v>-38.982599999999941</v>
      </c>
      <c r="S122" s="44" t="str">
        <f t="shared" si="19"/>
        <v xml:space="preserve">№103 </v>
      </c>
    </row>
    <row r="123" spans="1:20">
      <c r="A123" s="10" t="s">
        <v>138</v>
      </c>
      <c r="B123" s="45">
        <v>3275.7400000000002</v>
      </c>
      <c r="C123" s="4">
        <v>16168.640000000001</v>
      </c>
      <c r="D123" s="10">
        <v>19444.439999999999</v>
      </c>
      <c r="E123" s="45">
        <v>3275.7400000000002</v>
      </c>
      <c r="F123" s="4">
        <v>16444.510000000002</v>
      </c>
      <c r="G123" s="10">
        <v>19720.310000000001</v>
      </c>
      <c r="H123" s="45">
        <f t="shared" si="25"/>
        <v>0</v>
      </c>
      <c r="I123" s="4">
        <f t="shared" si="25"/>
        <v>275.8700000000008</v>
      </c>
      <c r="J123" s="10">
        <f t="shared" si="18"/>
        <v>275.8700000000008</v>
      </c>
      <c r="K123" s="4">
        <f ca="1">[1]Оплата!BC121</f>
        <v>6585.3502999999928</v>
      </c>
      <c r="L123" s="10">
        <f ca="1">[1]Оплата!AA121</f>
        <v>0</v>
      </c>
      <c r="M123" s="41">
        <f t="shared" si="28"/>
        <v>0</v>
      </c>
      <c r="N123" s="4">
        <f t="shared" si="27"/>
        <v>731.0555000000021</v>
      </c>
      <c r="O123" s="10">
        <f t="shared" si="20"/>
        <v>731.0555000000021</v>
      </c>
      <c r="P123" s="10"/>
      <c r="Q123" s="10"/>
      <c r="R123" s="4">
        <f t="shared" ca="1" si="21"/>
        <v>5854.2947999999906</v>
      </c>
      <c r="S123" s="4" t="str">
        <f t="shared" si="19"/>
        <v xml:space="preserve">№104 </v>
      </c>
    </row>
    <row r="124" spans="1:20">
      <c r="A124" s="40" t="s">
        <v>139</v>
      </c>
      <c r="B124" s="43">
        <v>12319.57</v>
      </c>
      <c r="C124" s="43">
        <v>5563.9800000000005</v>
      </c>
      <c r="D124" s="43">
        <v>17883.600000000002</v>
      </c>
      <c r="E124" s="43">
        <v>12319.61</v>
      </c>
      <c r="F124" s="43">
        <v>5563.9800000000005</v>
      </c>
      <c r="G124" s="43">
        <v>17883.64</v>
      </c>
      <c r="H124" s="43">
        <f t="shared" ref="H124:I130" si="29">E124-B124</f>
        <v>4.0000000000873115E-2</v>
      </c>
      <c r="I124" s="43">
        <f t="shared" si="29"/>
        <v>0</v>
      </c>
      <c r="J124" s="43">
        <f t="shared" si="18"/>
        <v>4.0000000000873115E-2</v>
      </c>
      <c r="K124" s="43">
        <f ca="1">[1]Оплата!BC122</f>
        <v>-10353.665599999998</v>
      </c>
      <c r="L124" s="43">
        <f ca="1">[1]Оплата!AA122</f>
        <v>0</v>
      </c>
      <c r="M124" s="43">
        <f t="shared" si="28"/>
        <v>0.27280000000595467</v>
      </c>
      <c r="N124" s="44">
        <f t="shared" si="27"/>
        <v>0</v>
      </c>
      <c r="O124" s="40">
        <f t="shared" si="20"/>
        <v>0.27280000000595467</v>
      </c>
      <c r="P124" s="40"/>
      <c r="Q124" s="40"/>
      <c r="R124" s="44">
        <f t="shared" ca="1" si="21"/>
        <v>-10353.938400000005</v>
      </c>
      <c r="S124" s="44" t="str">
        <f t="shared" si="19"/>
        <v>№104б</v>
      </c>
    </row>
    <row r="125" spans="1:20">
      <c r="A125" s="10" t="s">
        <v>140</v>
      </c>
      <c r="B125" s="45">
        <v>4588.24</v>
      </c>
      <c r="C125" s="4">
        <v>1025.8</v>
      </c>
      <c r="D125" s="10">
        <v>5614.06</v>
      </c>
      <c r="E125" s="45">
        <v>4590.4000000000005</v>
      </c>
      <c r="F125" s="4">
        <v>1025.8</v>
      </c>
      <c r="G125" s="10">
        <v>5616.2300000000005</v>
      </c>
      <c r="H125" s="45">
        <f t="shared" si="29"/>
        <v>2.160000000000764</v>
      </c>
      <c r="I125" s="4">
        <f t="shared" si="29"/>
        <v>0</v>
      </c>
      <c r="J125" s="10">
        <f t="shared" si="18"/>
        <v>2.160000000000764</v>
      </c>
      <c r="K125" s="4">
        <f ca="1">[1]Оплата!BC123</f>
        <v>115.24670000000125</v>
      </c>
      <c r="L125" s="10">
        <f ca="1">[1]Оплата!AA123</f>
        <v>0</v>
      </c>
      <c r="M125" s="45">
        <f t="shared" si="28"/>
        <v>14.731200000005211</v>
      </c>
      <c r="N125" s="4">
        <f t="shared" si="27"/>
        <v>0</v>
      </c>
      <c r="O125" s="10">
        <f t="shared" si="20"/>
        <v>14.731200000005211</v>
      </c>
      <c r="P125" s="10"/>
      <c r="Q125" s="10"/>
      <c r="R125" s="4">
        <f t="shared" ca="1" si="21"/>
        <v>100.51549999999604</v>
      </c>
      <c r="S125" s="4" t="str">
        <f t="shared" si="19"/>
        <v xml:space="preserve">№105 </v>
      </c>
    </row>
    <row r="126" spans="1:20">
      <c r="A126" s="40" t="s">
        <v>141</v>
      </c>
      <c r="B126" s="43">
        <v>1238.55</v>
      </c>
      <c r="C126" s="43">
        <v>663.09</v>
      </c>
      <c r="D126" s="43">
        <v>1901.65</v>
      </c>
      <c r="E126" s="43">
        <v>1238.55</v>
      </c>
      <c r="F126" s="43">
        <v>663.09</v>
      </c>
      <c r="G126" s="43">
        <v>1901.65</v>
      </c>
      <c r="H126" s="43">
        <f t="shared" si="29"/>
        <v>0</v>
      </c>
      <c r="I126" s="43">
        <f t="shared" si="29"/>
        <v>0</v>
      </c>
      <c r="J126" s="43">
        <f t="shared" si="18"/>
        <v>0</v>
      </c>
      <c r="K126" s="43">
        <f ca="1">[1]Оплата!BC124</f>
        <v>-130.37849999999952</v>
      </c>
      <c r="L126" s="43">
        <f ca="1">[1]Оплата!AA124</f>
        <v>0</v>
      </c>
      <c r="M126" s="43">
        <f t="shared" si="28"/>
        <v>0</v>
      </c>
      <c r="N126" s="44">
        <f t="shared" si="27"/>
        <v>0</v>
      </c>
      <c r="O126" s="40">
        <f t="shared" si="20"/>
        <v>0</v>
      </c>
      <c r="P126" s="40"/>
      <c r="Q126" s="40"/>
      <c r="R126" s="44">
        <f t="shared" ca="1" si="21"/>
        <v>-130.37849999999952</v>
      </c>
      <c r="S126" s="44" t="str">
        <f t="shared" si="19"/>
        <v xml:space="preserve">№106 </v>
      </c>
    </row>
    <row r="127" spans="1:20">
      <c r="A127" s="10" t="s">
        <v>142</v>
      </c>
      <c r="B127" s="45"/>
      <c r="C127" s="4"/>
      <c r="D127" s="10"/>
      <c r="E127" s="45"/>
      <c r="F127" s="4"/>
      <c r="G127" s="10"/>
      <c r="H127" s="45"/>
      <c r="I127" s="4"/>
      <c r="J127" s="10"/>
      <c r="K127" s="4">
        <f ca="1">[1]Оплата!BC125</f>
        <v>0.62</v>
      </c>
      <c r="L127" s="10">
        <f ca="1">[1]Оплата!AA125</f>
        <v>0</v>
      </c>
      <c r="M127" s="45">
        <f t="shared" si="28"/>
        <v>0</v>
      </c>
      <c r="N127" s="4">
        <f t="shared" si="27"/>
        <v>0</v>
      </c>
      <c r="O127" s="10">
        <f t="shared" si="20"/>
        <v>0</v>
      </c>
      <c r="P127" s="10"/>
      <c r="Q127" s="10"/>
      <c r="R127" s="4">
        <f t="shared" ca="1" si="21"/>
        <v>0.62</v>
      </c>
      <c r="S127" s="4" t="str">
        <f>A127</f>
        <v xml:space="preserve">№107 </v>
      </c>
      <c r="T127" t="s">
        <v>95</v>
      </c>
    </row>
    <row r="128" spans="1:20">
      <c r="A128" s="40" t="s">
        <v>143</v>
      </c>
      <c r="B128" s="43">
        <v>10599.16</v>
      </c>
      <c r="C128" s="43">
        <v>6583.76</v>
      </c>
      <c r="D128" s="43">
        <v>17182.93</v>
      </c>
      <c r="E128" s="43">
        <v>10599.16</v>
      </c>
      <c r="F128" s="43">
        <v>6583.76</v>
      </c>
      <c r="G128" s="43">
        <v>17182.93</v>
      </c>
      <c r="H128" s="43">
        <f t="shared" si="29"/>
        <v>0</v>
      </c>
      <c r="I128" s="43">
        <f t="shared" si="29"/>
        <v>0</v>
      </c>
      <c r="J128" s="43">
        <f t="shared" si="18"/>
        <v>0</v>
      </c>
      <c r="K128" s="43">
        <f ca="1">[1]Оплата!BC126</f>
        <v>-4880.1322999999957</v>
      </c>
      <c r="L128" s="43">
        <f ca="1">[1]Оплата!AA126</f>
        <v>0</v>
      </c>
      <c r="M128" s="43">
        <f t="shared" si="28"/>
        <v>0</v>
      </c>
      <c r="N128" s="44">
        <f t="shared" si="27"/>
        <v>0</v>
      </c>
      <c r="O128" s="40">
        <f t="shared" si="20"/>
        <v>0</v>
      </c>
      <c r="P128" s="40"/>
      <c r="Q128" s="40"/>
      <c r="R128" s="44">
        <f t="shared" ca="1" si="21"/>
        <v>-4880.1322999999957</v>
      </c>
      <c r="S128" s="44" t="str">
        <f t="shared" si="19"/>
        <v xml:space="preserve">№108 </v>
      </c>
    </row>
    <row r="129" spans="1:19">
      <c r="A129" s="10" t="s">
        <v>144</v>
      </c>
      <c r="B129" s="45">
        <v>1306.3</v>
      </c>
      <c r="C129" s="4">
        <v>1449.41</v>
      </c>
      <c r="D129" s="10">
        <v>2755.73</v>
      </c>
      <c r="E129" s="45">
        <v>1306.6100000000001</v>
      </c>
      <c r="F129" s="4">
        <v>1449.45</v>
      </c>
      <c r="G129" s="10">
        <v>2756.08</v>
      </c>
      <c r="H129" s="45">
        <f t="shared" si="29"/>
        <v>0.3100000000001728</v>
      </c>
      <c r="I129" s="4">
        <f t="shared" si="29"/>
        <v>3.999999999996362E-2</v>
      </c>
      <c r="J129" s="10">
        <f t="shared" si="18"/>
        <v>0.35000000000013642</v>
      </c>
      <c r="K129" s="4">
        <f ca="1">[1]Оплата!BC127</f>
        <v>-1.3527000000003357</v>
      </c>
      <c r="L129" s="10">
        <f ca="1">[1]Оплата!AA127</f>
        <v>150</v>
      </c>
      <c r="M129" s="45">
        <f t="shared" si="28"/>
        <v>2.1142000000011785</v>
      </c>
      <c r="N129" s="4">
        <f t="shared" si="28"/>
        <v>0.10599999999990359</v>
      </c>
      <c r="O129" s="10">
        <f t="shared" si="20"/>
        <v>2.220200000001082</v>
      </c>
      <c r="P129" s="10"/>
      <c r="Q129" s="10"/>
      <c r="R129" s="4">
        <f t="shared" ca="1" si="21"/>
        <v>146.42709999999857</v>
      </c>
      <c r="S129" s="4" t="str">
        <f t="shared" si="19"/>
        <v xml:space="preserve">№109 </v>
      </c>
    </row>
    <row r="130" spans="1:19">
      <c r="A130" s="40" t="s">
        <v>145</v>
      </c>
      <c r="B130" s="43">
        <v>12259</v>
      </c>
      <c r="C130" s="43">
        <v>6393.51</v>
      </c>
      <c r="D130" s="43">
        <v>18652.61</v>
      </c>
      <c r="E130" s="43">
        <v>12284.550000000001</v>
      </c>
      <c r="F130" s="43">
        <v>6408.8600000000006</v>
      </c>
      <c r="G130" s="43">
        <v>18693.5</v>
      </c>
      <c r="H130" s="43">
        <f t="shared" si="29"/>
        <v>25.550000000001091</v>
      </c>
      <c r="I130" s="43">
        <f t="shared" si="29"/>
        <v>15.350000000000364</v>
      </c>
      <c r="J130" s="43">
        <f t="shared" si="18"/>
        <v>40.900000000001455</v>
      </c>
      <c r="K130" s="43">
        <f ca="1">[1]Оплата!BC128</f>
        <v>-12810.8032</v>
      </c>
      <c r="L130" s="43">
        <f ca="1">[1]Оплата!AA128</f>
        <v>0</v>
      </c>
      <c r="M130" s="43">
        <f t="shared" si="28"/>
        <v>174.25100000000745</v>
      </c>
      <c r="N130" s="44">
        <f t="shared" si="28"/>
        <v>40.677500000000961</v>
      </c>
      <c r="O130" s="40">
        <f t="shared" si="20"/>
        <v>214.9285000000084</v>
      </c>
      <c r="P130" s="40"/>
      <c r="Q130" s="40"/>
      <c r="R130" s="44">
        <f t="shared" ca="1" si="21"/>
        <v>-13025.731700000009</v>
      </c>
      <c r="S130" s="44" t="str">
        <f t="shared" si="19"/>
        <v xml:space="preserve">№110 </v>
      </c>
    </row>
    <row r="131" spans="1:19">
      <c r="A131" s="10" t="s">
        <v>146</v>
      </c>
      <c r="B131" s="45"/>
      <c r="C131" s="4"/>
      <c r="D131" s="10"/>
      <c r="E131" s="45"/>
      <c r="F131" s="4"/>
      <c r="G131" s="10"/>
      <c r="H131" s="45"/>
      <c r="I131" s="4"/>
      <c r="J131" s="10"/>
      <c r="K131" s="4">
        <f ca="1">[1]Оплата!BC129</f>
        <v>402.83109999999988</v>
      </c>
      <c r="L131" s="10">
        <f ca="1">[1]Оплата!AA129</f>
        <v>0</v>
      </c>
      <c r="M131" s="41">
        <f t="shared" si="28"/>
        <v>0</v>
      </c>
      <c r="N131" s="4">
        <f t="shared" si="28"/>
        <v>0</v>
      </c>
      <c r="O131" s="10">
        <f t="shared" si="20"/>
        <v>0</v>
      </c>
      <c r="P131" s="10"/>
      <c r="Q131" s="10"/>
      <c r="R131" s="4">
        <f t="shared" ca="1" si="21"/>
        <v>402.83109999999988</v>
      </c>
      <c r="S131" s="4" t="str">
        <f t="shared" si="19"/>
        <v xml:space="preserve">№111 </v>
      </c>
    </row>
    <row r="132" spans="1:19">
      <c r="A132" s="40" t="s">
        <v>147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>
        <f ca="1">[1]Оплата!BC130</f>
        <v>-4.2000000019015715E-3</v>
      </c>
      <c r="L132" s="43">
        <f ca="1">[1]Оплата!AA130</f>
        <v>0</v>
      </c>
      <c r="M132" s="43"/>
      <c r="N132" s="44">
        <f t="shared" si="28"/>
        <v>0</v>
      </c>
      <c r="O132" s="40">
        <f t="shared" si="20"/>
        <v>0</v>
      </c>
      <c r="P132" s="40"/>
      <c r="Q132" s="40"/>
      <c r="R132" s="44">
        <f t="shared" ca="1" si="21"/>
        <v>-4.2000000019015715E-3</v>
      </c>
      <c r="S132" s="44" t="str">
        <f t="shared" si="19"/>
        <v>№112 сбыт</v>
      </c>
    </row>
    <row r="133" spans="1:19">
      <c r="A133" s="10" t="s">
        <v>148</v>
      </c>
      <c r="B133" s="45"/>
      <c r="C133" s="4"/>
      <c r="D133" s="10"/>
      <c r="E133" s="45"/>
      <c r="F133" s="4"/>
      <c r="G133" s="10"/>
      <c r="H133" s="45"/>
      <c r="I133" s="4"/>
      <c r="J133" s="10"/>
      <c r="K133" s="4">
        <f ca="1">[1]Оплата!BC131</f>
        <v>0.86440000000129658</v>
      </c>
      <c r="L133" s="10">
        <f ca="1">[1]Оплата!AA131</f>
        <v>0</v>
      </c>
      <c r="M133" s="45"/>
      <c r="N133" s="4"/>
      <c r="O133" s="10"/>
      <c r="P133" s="10"/>
      <c r="Q133" s="10"/>
      <c r="R133" s="4">
        <f t="shared" ca="1" si="21"/>
        <v>0.86440000000129658</v>
      </c>
      <c r="S133" s="4" t="str">
        <f t="shared" si="19"/>
        <v>№113 сбыт</v>
      </c>
    </row>
    <row r="134" spans="1:19">
      <c r="A134" s="40" t="s">
        <v>149</v>
      </c>
      <c r="B134" s="43">
        <v>13003.98</v>
      </c>
      <c r="C134" s="43">
        <v>4166.7300000000005</v>
      </c>
      <c r="D134" s="43">
        <v>17170.72</v>
      </c>
      <c r="E134" s="43">
        <v>13003.98</v>
      </c>
      <c r="F134" s="43">
        <v>4166.7300000000005</v>
      </c>
      <c r="G134" s="43">
        <v>17170.72</v>
      </c>
      <c r="H134" s="43">
        <f t="shared" ref="H134:I138" si="30">E134-B134</f>
        <v>0</v>
      </c>
      <c r="I134" s="43">
        <f t="shared" si="30"/>
        <v>0</v>
      </c>
      <c r="J134" s="43">
        <f t="shared" si="18"/>
        <v>0</v>
      </c>
      <c r="K134" s="43">
        <f ca="1">[1]Оплата!BC132</f>
        <v>932.57870000000526</v>
      </c>
      <c r="L134" s="43">
        <f ca="1">[1]Оплата!AA132</f>
        <v>0</v>
      </c>
      <c r="M134" s="43">
        <f t="shared" ref="M134:N138" si="31">H134*M$6</f>
        <v>0</v>
      </c>
      <c r="N134" s="44">
        <f t="shared" si="31"/>
        <v>0</v>
      </c>
      <c r="O134" s="40">
        <f t="shared" si="20"/>
        <v>0</v>
      </c>
      <c r="P134" s="40"/>
      <c r="Q134" s="40"/>
      <c r="R134" s="44">
        <f t="shared" ca="1" si="21"/>
        <v>932.57870000000526</v>
      </c>
      <c r="S134" s="44" t="str">
        <f t="shared" si="19"/>
        <v xml:space="preserve">№114 </v>
      </c>
    </row>
    <row r="135" spans="1:19">
      <c r="A135" s="10" t="s">
        <v>150</v>
      </c>
      <c r="B135" s="45">
        <v>1087.8</v>
      </c>
      <c r="C135" s="4">
        <v>289.85000000000002</v>
      </c>
      <c r="D135" s="10">
        <v>1377.79</v>
      </c>
      <c r="E135" s="45">
        <v>1087.8399999999999</v>
      </c>
      <c r="F135" s="4">
        <v>289.85000000000002</v>
      </c>
      <c r="G135" s="10">
        <v>1377.83</v>
      </c>
      <c r="H135" s="45">
        <f t="shared" si="30"/>
        <v>3.999999999996362E-2</v>
      </c>
      <c r="I135" s="4">
        <f t="shared" si="30"/>
        <v>0</v>
      </c>
      <c r="J135" s="10">
        <f t="shared" si="18"/>
        <v>3.999999999996362E-2</v>
      </c>
      <c r="K135" s="4">
        <f ca="1">[1]Оплата!BC133</f>
        <v>163.07890000000049</v>
      </c>
      <c r="L135" s="10">
        <f ca="1">[1]Оплата!AA133</f>
        <v>0</v>
      </c>
      <c r="M135" s="45">
        <f t="shared" si="31"/>
        <v>0.27279999999975191</v>
      </c>
      <c r="N135" s="4">
        <f t="shared" si="31"/>
        <v>0</v>
      </c>
      <c r="O135" s="10">
        <f t="shared" si="20"/>
        <v>0.27279999999975191</v>
      </c>
      <c r="P135" s="10"/>
      <c r="Q135" s="10"/>
      <c r="R135" s="4">
        <f t="shared" ca="1" si="21"/>
        <v>162.80610000000073</v>
      </c>
      <c r="S135" s="4" t="str">
        <f t="shared" si="19"/>
        <v xml:space="preserve">№115 </v>
      </c>
    </row>
    <row r="136" spans="1:19">
      <c r="A136" s="40" t="s">
        <v>151</v>
      </c>
      <c r="B136" s="43">
        <v>6901.26</v>
      </c>
      <c r="C136" s="43">
        <v>4603.82</v>
      </c>
      <c r="D136" s="43">
        <v>11505.09</v>
      </c>
      <c r="E136" s="43">
        <v>7314.03</v>
      </c>
      <c r="F136" s="43">
        <v>4823.12</v>
      </c>
      <c r="G136" s="43">
        <v>12137.15</v>
      </c>
      <c r="H136" s="43">
        <f t="shared" si="30"/>
        <v>412.76999999999953</v>
      </c>
      <c r="I136" s="43">
        <f t="shared" si="30"/>
        <v>219.30000000000018</v>
      </c>
      <c r="J136" s="43">
        <f t="shared" si="18"/>
        <v>632.06999999999971</v>
      </c>
      <c r="K136" s="43">
        <f ca="1">[1]Оплата!BC134</f>
        <v>-16588.385100000007</v>
      </c>
      <c r="L136" s="43">
        <f ca="1">[1]Оплата!AA134</f>
        <v>0</v>
      </c>
      <c r="M136" s="43">
        <f t="shared" si="31"/>
        <v>2815.0913999999971</v>
      </c>
      <c r="N136" s="44">
        <f t="shared" si="31"/>
        <v>581.14500000000044</v>
      </c>
      <c r="O136" s="40">
        <f t="shared" si="20"/>
        <v>3396.2363999999975</v>
      </c>
      <c r="P136" s="40"/>
      <c r="Q136" s="40"/>
      <c r="R136" s="44">
        <f t="shared" ca="1" si="21"/>
        <v>-19984.621500000005</v>
      </c>
      <c r="S136" s="44" t="str">
        <f t="shared" si="19"/>
        <v xml:space="preserve">№116 </v>
      </c>
    </row>
    <row r="137" spans="1:19">
      <c r="A137" s="10" t="s">
        <v>152</v>
      </c>
      <c r="B137" s="45">
        <v>22647.27</v>
      </c>
      <c r="C137" s="4">
        <v>13552.49</v>
      </c>
      <c r="D137" s="10">
        <v>36199.78</v>
      </c>
      <c r="E137" s="45">
        <v>22647.27</v>
      </c>
      <c r="F137" s="4">
        <v>13552.49</v>
      </c>
      <c r="G137" s="10">
        <v>36199.78</v>
      </c>
      <c r="H137" s="45">
        <f t="shared" si="30"/>
        <v>0</v>
      </c>
      <c r="I137" s="4">
        <f t="shared" si="30"/>
        <v>0</v>
      </c>
      <c r="J137" s="10">
        <f t="shared" si="18"/>
        <v>0</v>
      </c>
      <c r="K137" s="4">
        <f ca="1">[1]Оплата!BC135</f>
        <v>286.54629999999452</v>
      </c>
      <c r="L137" s="10">
        <f ca="1">[1]Оплата!AA135</f>
        <v>0</v>
      </c>
      <c r="M137" s="45">
        <f t="shared" si="31"/>
        <v>0</v>
      </c>
      <c r="N137" s="4">
        <f t="shared" si="31"/>
        <v>0</v>
      </c>
      <c r="O137" s="10">
        <f t="shared" si="20"/>
        <v>0</v>
      </c>
      <c r="P137" s="10"/>
      <c r="Q137" s="10"/>
      <c r="R137" s="4">
        <f t="shared" ca="1" si="21"/>
        <v>286.54629999999452</v>
      </c>
      <c r="S137" s="4" t="str">
        <f t="shared" si="19"/>
        <v xml:space="preserve">№117 </v>
      </c>
    </row>
    <row r="138" spans="1:19">
      <c r="A138" s="40" t="s">
        <v>153</v>
      </c>
      <c r="B138" s="43">
        <v>6875.63</v>
      </c>
      <c r="C138" s="43">
        <v>3056.18</v>
      </c>
      <c r="D138" s="43">
        <v>9931.81</v>
      </c>
      <c r="E138" s="43">
        <v>6875.63</v>
      </c>
      <c r="F138" s="43">
        <v>3056.19</v>
      </c>
      <c r="G138" s="43">
        <v>9931.82</v>
      </c>
      <c r="H138" s="43">
        <f t="shared" si="30"/>
        <v>0</v>
      </c>
      <c r="I138" s="43">
        <f t="shared" si="30"/>
        <v>1.0000000000218279E-2</v>
      </c>
      <c r="J138" s="43">
        <f t="shared" si="18"/>
        <v>1.0000000000218279E-2</v>
      </c>
      <c r="K138" s="43">
        <f ca="1">[1]Оплата!BC136</f>
        <v>-9.0000000000145519E-4</v>
      </c>
      <c r="L138" s="43">
        <f ca="1">[1]Оплата!AA136</f>
        <v>0</v>
      </c>
      <c r="M138" s="43">
        <f t="shared" si="31"/>
        <v>0</v>
      </c>
      <c r="N138" s="44">
        <f t="shared" si="31"/>
        <v>2.6500000000578439E-2</v>
      </c>
      <c r="O138" s="40">
        <f t="shared" si="20"/>
        <v>2.6500000000578439E-2</v>
      </c>
      <c r="P138" s="40"/>
      <c r="Q138" s="40"/>
      <c r="R138" s="44">
        <f t="shared" ca="1" si="21"/>
        <v>-2.7400000000579895E-2</v>
      </c>
      <c r="S138" s="44" t="str">
        <f t="shared" si="19"/>
        <v xml:space="preserve">№118 </v>
      </c>
    </row>
    <row r="139" spans="1:19">
      <c r="A139" s="10" t="s">
        <v>154</v>
      </c>
      <c r="B139" s="45"/>
      <c r="C139" s="4"/>
      <c r="D139" s="10"/>
      <c r="E139" s="45"/>
      <c r="F139" s="4"/>
      <c r="G139" s="10"/>
      <c r="H139" s="45"/>
      <c r="I139" s="4"/>
      <c r="J139" s="10">
        <f t="shared" ref="J139:J201" si="32">SUM(H139:I139)</f>
        <v>0</v>
      </c>
      <c r="K139" s="4">
        <f ca="1">[1]Оплата!BC137</f>
        <v>0</v>
      </c>
      <c r="L139" s="10">
        <f ca="1">[1]Оплата!AA137</f>
        <v>0</v>
      </c>
      <c r="M139" s="41"/>
      <c r="N139" s="4"/>
      <c r="O139" s="10"/>
      <c r="P139" s="10"/>
      <c r="Q139" s="10"/>
      <c r="R139" s="4">
        <f t="shared" ca="1" si="21"/>
        <v>0</v>
      </c>
      <c r="S139" s="4" t="str">
        <f t="shared" ref="S139:S202" si="33">A139</f>
        <v>№118а не установлен</v>
      </c>
    </row>
    <row r="140" spans="1:19">
      <c r="A140" s="40" t="s">
        <v>155</v>
      </c>
      <c r="B140" s="43">
        <v>5247.7300000000005</v>
      </c>
      <c r="C140" s="43">
        <v>5771.85</v>
      </c>
      <c r="D140" s="43">
        <v>11019.6</v>
      </c>
      <c r="E140" s="43">
        <v>5261.81</v>
      </c>
      <c r="F140" s="43">
        <v>5784.26</v>
      </c>
      <c r="G140" s="43">
        <v>11046.08</v>
      </c>
      <c r="H140" s="43">
        <f>E140-B140</f>
        <v>14.079999999999927</v>
      </c>
      <c r="I140" s="43">
        <f>F140-C140</f>
        <v>12.409999999999854</v>
      </c>
      <c r="J140" s="43">
        <f t="shared" si="32"/>
        <v>26.489999999999782</v>
      </c>
      <c r="K140" s="43">
        <f ca="1">[1]Оплата!BC138</f>
        <v>-3853.9573000000037</v>
      </c>
      <c r="L140" s="43">
        <f ca="1">[1]Оплата!AA138</f>
        <v>3900</v>
      </c>
      <c r="M140" s="43">
        <f>H140*M$6</f>
        <v>96.025599999999514</v>
      </c>
      <c r="N140" s="44">
        <f>I140*N$6</f>
        <v>32.886499999999614</v>
      </c>
      <c r="O140" s="40">
        <f t="shared" ref="O140:O204" si="34">SUM(M140:N140)</f>
        <v>128.91209999999913</v>
      </c>
      <c r="P140" s="40"/>
      <c r="Q140" s="40"/>
      <c r="R140" s="44">
        <f t="shared" ca="1" si="21"/>
        <v>-82.86940000000277</v>
      </c>
      <c r="S140" s="44" t="str">
        <f t="shared" si="33"/>
        <v xml:space="preserve">№119 </v>
      </c>
    </row>
    <row r="141" spans="1:19">
      <c r="A141" s="10" t="s">
        <v>156</v>
      </c>
      <c r="B141" s="45"/>
      <c r="C141" s="4"/>
      <c r="D141" s="10"/>
      <c r="E141" s="45"/>
      <c r="F141" s="4"/>
      <c r="G141" s="10"/>
      <c r="H141" s="45"/>
      <c r="I141" s="4"/>
      <c r="J141" s="10">
        <f t="shared" si="32"/>
        <v>0</v>
      </c>
      <c r="K141" s="4">
        <f ca="1">[1]Оплата!BC139</f>
        <v>0</v>
      </c>
      <c r="L141" s="10">
        <f ca="1">[1]Оплата!AA139</f>
        <v>0</v>
      </c>
      <c r="M141" s="45"/>
      <c r="N141" s="4"/>
      <c r="O141" s="10"/>
      <c r="P141" s="10"/>
      <c r="Q141" s="10"/>
      <c r="R141" s="4">
        <f t="shared" ref="R141:R154" ca="1" si="35">K141-O141+L141+P141</f>
        <v>0</v>
      </c>
      <c r="S141" s="4" t="str">
        <f t="shared" si="33"/>
        <v>№120  снят</v>
      </c>
    </row>
    <row r="142" spans="1:19">
      <c r="A142" s="40" t="s">
        <v>157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>
        <f ca="1">[1]Оплата!BC140</f>
        <v>7.9999999998108251E-3</v>
      </c>
      <c r="L142" s="43">
        <f ca="1">[1]Оплата!AA140</f>
        <v>0</v>
      </c>
      <c r="M142" s="43"/>
      <c r="N142" s="44">
        <f>I142*N$6</f>
        <v>0</v>
      </c>
      <c r="O142" s="40">
        <f t="shared" si="34"/>
        <v>0</v>
      </c>
      <c r="P142" s="40"/>
      <c r="Q142" s="40"/>
      <c r="R142" s="44">
        <f t="shared" ca="1" si="35"/>
        <v>7.9999999998108251E-3</v>
      </c>
      <c r="S142" s="44" t="str">
        <f t="shared" si="33"/>
        <v xml:space="preserve">№121 </v>
      </c>
    </row>
    <row r="143" spans="1:19">
      <c r="A143" s="10" t="s">
        <v>158</v>
      </c>
      <c r="B143" s="45">
        <v>1711.73</v>
      </c>
      <c r="C143" s="4">
        <v>348.96</v>
      </c>
      <c r="D143" s="10">
        <v>2060.69</v>
      </c>
      <c r="E143" s="45">
        <v>1711.74</v>
      </c>
      <c r="F143" s="4">
        <v>348.98</v>
      </c>
      <c r="G143" s="10">
        <v>2060.7200000000003</v>
      </c>
      <c r="H143" s="45">
        <f t="shared" ref="H143:I150" si="36">E143-B143</f>
        <v>9.9999999999909051E-3</v>
      </c>
      <c r="I143" s="4">
        <f t="shared" si="36"/>
        <v>2.0000000000038654E-2</v>
      </c>
      <c r="J143" s="10">
        <f t="shared" si="32"/>
        <v>3.0000000000029559E-2</v>
      </c>
      <c r="K143" s="4">
        <f ca="1">[1]Оплата!BC141</f>
        <v>-104.16960000000003</v>
      </c>
      <c r="L143" s="10">
        <f ca="1">[1]Оплата!AA141</f>
        <v>0</v>
      </c>
      <c r="M143" s="45">
        <f>H143*M$6</f>
        <v>6.8199999999937977E-2</v>
      </c>
      <c r="N143" s="4">
        <f>I143*N$6</f>
        <v>5.300000000010243E-2</v>
      </c>
      <c r="O143" s="10">
        <f t="shared" si="34"/>
        <v>0.12120000000004041</v>
      </c>
      <c r="P143" s="10"/>
      <c r="Q143" s="10"/>
      <c r="R143" s="4">
        <f t="shared" ca="1" si="35"/>
        <v>-104.29080000000008</v>
      </c>
      <c r="S143" s="4" t="str">
        <f t="shared" si="33"/>
        <v xml:space="preserve">№122 </v>
      </c>
    </row>
    <row r="144" spans="1:19">
      <c r="A144" s="40" t="s">
        <v>159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>
        <f ca="1">[1]Оплата!BC142</f>
        <v>-1509.8233999999989</v>
      </c>
      <c r="L144" s="43">
        <f ca="1">[1]Оплата!AA142</f>
        <v>0</v>
      </c>
      <c r="M144" s="43">
        <f>H144*M$6</f>
        <v>0</v>
      </c>
      <c r="N144" s="44">
        <f>I144*N$6</f>
        <v>0</v>
      </c>
      <c r="O144" s="40">
        <f t="shared" si="34"/>
        <v>0</v>
      </c>
      <c r="P144" s="40"/>
      <c r="Q144" s="40"/>
      <c r="R144" s="44">
        <f t="shared" ca="1" si="35"/>
        <v>-1509.8233999999989</v>
      </c>
      <c r="S144" s="44" t="str">
        <f t="shared" si="33"/>
        <v xml:space="preserve">№123 </v>
      </c>
    </row>
    <row r="145" spans="1:19">
      <c r="A145" s="10" t="s">
        <v>160</v>
      </c>
      <c r="B145" s="45">
        <v>9412.56</v>
      </c>
      <c r="C145" s="4">
        <v>2007.53</v>
      </c>
      <c r="D145" s="10">
        <v>11420.09</v>
      </c>
      <c r="E145" s="45">
        <v>9412.56</v>
      </c>
      <c r="F145" s="4">
        <v>2007.53</v>
      </c>
      <c r="G145" s="10">
        <v>11420.09</v>
      </c>
      <c r="H145" s="45">
        <f t="shared" si="36"/>
        <v>0</v>
      </c>
      <c r="I145" s="4">
        <f t="shared" si="36"/>
        <v>0</v>
      </c>
      <c r="J145" s="10">
        <f t="shared" si="32"/>
        <v>0</v>
      </c>
      <c r="K145" s="4">
        <f ca="1">[1]Оплата!BC143</f>
        <v>29.438200000005395</v>
      </c>
      <c r="L145" s="10">
        <f ca="1">[1]Оплата!AA143</f>
        <v>0</v>
      </c>
      <c r="M145" s="45">
        <f>H145*M$6</f>
        <v>0</v>
      </c>
      <c r="N145" s="4">
        <f>I145*N$6</f>
        <v>0</v>
      </c>
      <c r="O145" s="10">
        <f t="shared" si="34"/>
        <v>0</v>
      </c>
      <c r="P145" s="10"/>
      <c r="Q145" s="10"/>
      <c r="R145" s="4">
        <f t="shared" ca="1" si="35"/>
        <v>29.438200000005395</v>
      </c>
      <c r="S145" s="4" t="str">
        <f t="shared" si="33"/>
        <v xml:space="preserve">№123а </v>
      </c>
    </row>
    <row r="146" spans="1:19">
      <c r="A146" s="40" t="s">
        <v>161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>
        <f ca="1">[1]Оплата!BC144</f>
        <v>498.18489999999997</v>
      </c>
      <c r="L146" s="43">
        <f>[1]Оплата!AA144</f>
        <v>0</v>
      </c>
      <c r="M146" s="43"/>
      <c r="N146" s="44"/>
      <c r="O146" s="40"/>
      <c r="P146" s="40"/>
      <c r="Q146" s="40"/>
      <c r="R146" s="44">
        <f t="shared" ca="1" si="35"/>
        <v>498.18489999999997</v>
      </c>
      <c r="S146" s="44" t="str">
        <f t="shared" si="33"/>
        <v>№124 сбыт</v>
      </c>
    </row>
    <row r="147" spans="1:19">
      <c r="A147" s="10" t="s">
        <v>162</v>
      </c>
      <c r="B147" s="45">
        <v>3319.84</v>
      </c>
      <c r="C147" s="4">
        <v>1479.78</v>
      </c>
      <c r="D147" s="10">
        <v>4799.71</v>
      </c>
      <c r="E147" s="45">
        <v>3319.84</v>
      </c>
      <c r="F147" s="4">
        <v>1479.78</v>
      </c>
      <c r="G147" s="10">
        <v>4799.71</v>
      </c>
      <c r="H147" s="45">
        <f t="shared" si="36"/>
        <v>0</v>
      </c>
      <c r="I147" s="4">
        <f t="shared" si="36"/>
        <v>0</v>
      </c>
      <c r="J147" s="10">
        <f t="shared" si="32"/>
        <v>0</v>
      </c>
      <c r="K147" s="4">
        <f ca="1">[1]Оплата!BC145</f>
        <v>2645.5855999999994</v>
      </c>
      <c r="L147" s="10">
        <f ca="1">[1]Оплата!AA145</f>
        <v>2645</v>
      </c>
      <c r="M147" s="41">
        <f t="shared" ref="M147:N162" si="37">H147*M$6</f>
        <v>0</v>
      </c>
      <c r="N147" s="4">
        <f t="shared" si="37"/>
        <v>0</v>
      </c>
      <c r="O147" s="10">
        <f t="shared" si="34"/>
        <v>0</v>
      </c>
      <c r="P147" s="10"/>
      <c r="Q147" s="10"/>
      <c r="R147" s="4">
        <f t="shared" ca="1" si="35"/>
        <v>5290.5855999999994</v>
      </c>
      <c r="S147" s="4" t="str">
        <f t="shared" si="33"/>
        <v xml:space="preserve">№125 </v>
      </c>
    </row>
    <row r="148" spans="1:19">
      <c r="A148" s="40" t="s">
        <v>163</v>
      </c>
      <c r="B148" s="43">
        <v>6368.27</v>
      </c>
      <c r="C148" s="43">
        <v>1926.75</v>
      </c>
      <c r="D148" s="43">
        <v>8295.02</v>
      </c>
      <c r="E148" s="43">
        <v>6419.52</v>
      </c>
      <c r="F148" s="43">
        <v>1950.6100000000001</v>
      </c>
      <c r="G148" s="43">
        <v>8370.15</v>
      </c>
      <c r="H148" s="43">
        <f t="shared" si="36"/>
        <v>51.25</v>
      </c>
      <c r="I148" s="43">
        <f t="shared" si="36"/>
        <v>23.860000000000127</v>
      </c>
      <c r="J148" s="43">
        <f t="shared" si="32"/>
        <v>75.110000000000127</v>
      </c>
      <c r="K148" s="43">
        <f ca="1">[1]Оплата!BC146</f>
        <v>-8635.8909000000003</v>
      </c>
      <c r="L148" s="43">
        <f ca="1">[1]Оплата!AA146</f>
        <v>0</v>
      </c>
      <c r="M148" s="43">
        <f t="shared" si="37"/>
        <v>349.52500000000003</v>
      </c>
      <c r="N148" s="44">
        <f t="shared" si="37"/>
        <v>63.229000000000333</v>
      </c>
      <c r="O148" s="40">
        <f t="shared" si="34"/>
        <v>412.75400000000036</v>
      </c>
      <c r="P148" s="40"/>
      <c r="Q148" s="40"/>
      <c r="R148" s="44">
        <f t="shared" ca="1" si="35"/>
        <v>-9048.6449000000011</v>
      </c>
      <c r="S148" s="44" t="str">
        <f t="shared" si="33"/>
        <v xml:space="preserve">№126\1 </v>
      </c>
    </row>
    <row r="149" spans="1:19">
      <c r="A149" s="10" t="s">
        <v>164</v>
      </c>
      <c r="B149" s="45">
        <v>5052.16</v>
      </c>
      <c r="C149" s="4">
        <v>2696.84</v>
      </c>
      <c r="D149" s="10">
        <v>7749.1500000000005</v>
      </c>
      <c r="E149" s="45">
        <v>5053.4400000000005</v>
      </c>
      <c r="F149" s="4">
        <v>2696.84</v>
      </c>
      <c r="G149" s="10">
        <v>7750.43</v>
      </c>
      <c r="H149" s="45">
        <f t="shared" si="36"/>
        <v>1.2800000000006548</v>
      </c>
      <c r="I149" s="4">
        <f t="shared" si="36"/>
        <v>0</v>
      </c>
      <c r="J149" s="10">
        <f t="shared" si="32"/>
        <v>1.2800000000006548</v>
      </c>
      <c r="K149" s="4">
        <f ca="1">[1]Оплата!BC147</f>
        <v>-7000.270300000001</v>
      </c>
      <c r="L149" s="10">
        <f ca="1">[1]Оплата!AA147</f>
        <v>0</v>
      </c>
      <c r="M149" s="45">
        <f t="shared" si="37"/>
        <v>8.7296000000044671</v>
      </c>
      <c r="N149" s="4">
        <f t="shared" si="37"/>
        <v>0</v>
      </c>
      <c r="O149" s="10">
        <f t="shared" si="34"/>
        <v>8.7296000000044671</v>
      </c>
      <c r="P149" s="10"/>
      <c r="Q149" s="10"/>
      <c r="R149" s="4">
        <f t="shared" ca="1" si="35"/>
        <v>-7008.9999000000053</v>
      </c>
      <c r="S149" s="4" t="str">
        <f t="shared" si="33"/>
        <v xml:space="preserve">№126\2 </v>
      </c>
    </row>
    <row r="150" spans="1:19">
      <c r="A150" s="40" t="s">
        <v>165</v>
      </c>
      <c r="B150" s="43">
        <v>92.81</v>
      </c>
      <c r="C150" s="43">
        <v>508.03000000000003</v>
      </c>
      <c r="D150" s="43">
        <v>600.86</v>
      </c>
      <c r="E150" s="43">
        <v>92.91</v>
      </c>
      <c r="F150" s="43">
        <v>508.06</v>
      </c>
      <c r="G150" s="43">
        <v>600.99</v>
      </c>
      <c r="H150" s="43">
        <f t="shared" si="36"/>
        <v>9.9999999999994316E-2</v>
      </c>
      <c r="I150" s="43">
        <f t="shared" si="36"/>
        <v>2.9999999999972715E-2</v>
      </c>
      <c r="J150" s="43">
        <f t="shared" si="32"/>
        <v>0.12999999999996703</v>
      </c>
      <c r="K150" s="43">
        <f ca="1">[1]Оплата!BC148</f>
        <v>913.19839999999976</v>
      </c>
      <c r="L150" s="43">
        <f ca="1">[1]Оплата!AA148</f>
        <v>0</v>
      </c>
      <c r="M150" s="43">
        <f t="shared" si="37"/>
        <v>0.6819999999999613</v>
      </c>
      <c r="N150" s="44">
        <f t="shared" si="37"/>
        <v>7.9499999999927698E-2</v>
      </c>
      <c r="O150" s="40">
        <f t="shared" si="34"/>
        <v>0.76149999999988904</v>
      </c>
      <c r="P150" s="40"/>
      <c r="Q150" s="40"/>
      <c r="R150" s="44">
        <f t="shared" ca="1" si="35"/>
        <v>912.43689999999992</v>
      </c>
      <c r="S150" s="44" t="str">
        <f t="shared" si="33"/>
        <v xml:space="preserve">№127 </v>
      </c>
    </row>
    <row r="151" spans="1:19">
      <c r="A151" s="10" t="s">
        <v>166</v>
      </c>
      <c r="B151" s="45"/>
      <c r="C151" s="4"/>
      <c r="D151" s="10"/>
      <c r="E151" s="45"/>
      <c r="F151" s="4"/>
      <c r="G151" s="10"/>
      <c r="H151" s="45"/>
      <c r="I151" s="4"/>
      <c r="J151" s="10"/>
      <c r="K151" s="4">
        <f ca="1">[1]Оплата!BC149</f>
        <v>711.49490875777678</v>
      </c>
      <c r="L151" s="10">
        <f ca="1">[1]Оплата!AA149</f>
        <v>0</v>
      </c>
      <c r="M151" s="45">
        <f t="shared" si="37"/>
        <v>0</v>
      </c>
      <c r="N151" s="4">
        <f t="shared" si="37"/>
        <v>0</v>
      </c>
      <c r="O151" s="10">
        <f t="shared" si="34"/>
        <v>0</v>
      </c>
      <c r="P151" s="10"/>
      <c r="Q151" s="10"/>
      <c r="R151" s="4">
        <f t="shared" ca="1" si="35"/>
        <v>711.49490875777678</v>
      </c>
      <c r="S151" s="4" t="str">
        <f t="shared" si="33"/>
        <v>№128 сбыт</v>
      </c>
    </row>
    <row r="152" spans="1:19">
      <c r="A152" s="40" t="s">
        <v>167</v>
      </c>
      <c r="B152" s="43">
        <v>45470.82</v>
      </c>
      <c r="C152" s="43">
        <v>21108.877</v>
      </c>
      <c r="D152" s="43">
        <v>66579.697</v>
      </c>
      <c r="E152" s="43">
        <v>46076.375</v>
      </c>
      <c r="F152" s="43">
        <v>21415.904999999999</v>
      </c>
      <c r="G152" s="43">
        <v>67492.28</v>
      </c>
      <c r="H152" s="43">
        <f>E152-B152</f>
        <v>605.55500000000029</v>
      </c>
      <c r="I152" s="43">
        <f>F152-C152</f>
        <v>307.02799999999843</v>
      </c>
      <c r="J152" s="43">
        <f>SUM(H152:I152)</f>
        <v>912.58299999999872</v>
      </c>
      <c r="K152" s="43">
        <f ca="1">[1]Оплата!BC150</f>
        <v>-17538.254560000008</v>
      </c>
      <c r="L152" s="43">
        <f ca="1">[1]Оплата!AA150</f>
        <v>0</v>
      </c>
      <c r="M152" s="43">
        <f t="shared" si="37"/>
        <v>4129.8851000000022</v>
      </c>
      <c r="N152" s="44">
        <f t="shared" si="37"/>
        <v>813.62419999999577</v>
      </c>
      <c r="O152" s="40">
        <f t="shared" si="34"/>
        <v>4943.5092999999979</v>
      </c>
      <c r="P152" s="40"/>
      <c r="Q152" s="40"/>
      <c r="R152" s="44">
        <f t="shared" ca="1" si="35"/>
        <v>-22481.763860000006</v>
      </c>
      <c r="S152" s="44" t="str">
        <f t="shared" si="33"/>
        <v>№129</v>
      </c>
    </row>
    <row r="153" spans="1:19">
      <c r="A153" s="10" t="s">
        <v>168</v>
      </c>
      <c r="B153" s="45"/>
      <c r="C153" s="4"/>
      <c r="D153" s="10"/>
      <c r="E153" s="45"/>
      <c r="F153" s="4"/>
      <c r="G153" s="10"/>
      <c r="H153" s="45"/>
      <c r="I153" s="4"/>
      <c r="J153" s="10"/>
      <c r="K153" s="4">
        <f ca="1">[1]Оплата!BC151</f>
        <v>1.5999999977793777E-3</v>
      </c>
      <c r="L153" s="10">
        <f ca="1">[1]Оплата!AA151</f>
        <v>0</v>
      </c>
      <c r="M153" s="45">
        <f t="shared" si="37"/>
        <v>0</v>
      </c>
      <c r="N153" s="4">
        <f t="shared" si="37"/>
        <v>0</v>
      </c>
      <c r="O153" s="10">
        <f t="shared" si="34"/>
        <v>0</v>
      </c>
      <c r="P153" s="10"/>
      <c r="Q153" s="10"/>
      <c r="R153" s="4">
        <f t="shared" ca="1" si="35"/>
        <v>1.5999999977793777E-3</v>
      </c>
      <c r="S153" s="4" t="str">
        <f t="shared" si="33"/>
        <v>№130 сбыт</v>
      </c>
    </row>
    <row r="154" spans="1:19">
      <c r="A154" s="40" t="s">
        <v>169</v>
      </c>
      <c r="B154" s="43">
        <v>70600.66</v>
      </c>
      <c r="C154" s="43">
        <v>33968.71</v>
      </c>
      <c r="D154" s="43">
        <v>104569.38</v>
      </c>
      <c r="E154" s="43">
        <v>70600.66</v>
      </c>
      <c r="F154" s="43">
        <v>33968.71</v>
      </c>
      <c r="G154" s="43">
        <v>104569.38</v>
      </c>
      <c r="H154" s="43">
        <f t="shared" ref="H154:I185" si="38">E154-B154</f>
        <v>0</v>
      </c>
      <c r="I154" s="43">
        <f t="shared" si="38"/>
        <v>0</v>
      </c>
      <c r="J154" s="43">
        <f t="shared" si="32"/>
        <v>0</v>
      </c>
      <c r="K154" s="43">
        <f ca="1">[1]Оплата!BC152</f>
        <v>-6912.314900000023</v>
      </c>
      <c r="L154" s="43">
        <f ca="1">[1]Оплата!AA152</f>
        <v>7000</v>
      </c>
      <c r="M154" s="43">
        <f t="shared" si="37"/>
        <v>0</v>
      </c>
      <c r="N154" s="44">
        <f t="shared" si="37"/>
        <v>0</v>
      </c>
      <c r="O154" s="40">
        <f t="shared" si="34"/>
        <v>0</v>
      </c>
      <c r="P154" s="40"/>
      <c r="Q154" s="40"/>
      <c r="R154" s="44">
        <f t="shared" ca="1" si="35"/>
        <v>87.685099999976956</v>
      </c>
      <c r="S154" s="44" t="str">
        <f t="shared" si="33"/>
        <v xml:space="preserve">№131 </v>
      </c>
    </row>
    <row r="155" spans="1:19">
      <c r="A155" s="10" t="s">
        <v>170</v>
      </c>
      <c r="B155" s="45">
        <v>3785.46</v>
      </c>
      <c r="C155" s="4">
        <v>1144.47</v>
      </c>
      <c r="D155" s="10">
        <v>4929.9400000000005</v>
      </c>
      <c r="E155" s="45">
        <v>3785.46</v>
      </c>
      <c r="F155" s="4">
        <v>1144.47</v>
      </c>
      <c r="G155" s="10">
        <v>4929.9400000000005</v>
      </c>
      <c r="H155" s="45">
        <f t="shared" si="38"/>
        <v>0</v>
      </c>
      <c r="I155" s="4">
        <f t="shared" si="38"/>
        <v>0</v>
      </c>
      <c r="J155" s="10">
        <f t="shared" si="32"/>
        <v>0</v>
      </c>
      <c r="K155" s="4">
        <f ca="1">[1]Оплата!BC153</f>
        <v>9.0264999999988049</v>
      </c>
      <c r="L155" s="10">
        <f ca="1">[1]Оплата!AA153</f>
        <v>0</v>
      </c>
      <c r="M155" s="41">
        <f t="shared" si="37"/>
        <v>0</v>
      </c>
      <c r="N155" s="4">
        <f t="shared" si="37"/>
        <v>0</v>
      </c>
      <c r="O155" s="10">
        <f t="shared" si="34"/>
        <v>0</v>
      </c>
      <c r="P155" s="10"/>
      <c r="Q155" s="10"/>
      <c r="R155" s="44">
        <f ca="1">K155-O155+L155+P155+Q155</f>
        <v>9.0264999999988049</v>
      </c>
      <c r="S155" s="4" t="str">
        <f t="shared" si="33"/>
        <v xml:space="preserve">№132 </v>
      </c>
    </row>
    <row r="156" spans="1:19">
      <c r="A156" s="40" t="s">
        <v>171</v>
      </c>
      <c r="B156" s="43">
        <v>3075.02</v>
      </c>
      <c r="C156" s="43">
        <v>3469.94</v>
      </c>
      <c r="D156" s="43">
        <v>6544.97</v>
      </c>
      <c r="E156" s="43">
        <v>3075.04</v>
      </c>
      <c r="F156" s="43">
        <v>3469.96</v>
      </c>
      <c r="G156" s="43">
        <v>6545</v>
      </c>
      <c r="H156" s="43">
        <f t="shared" si="38"/>
        <v>1.999999999998181E-2</v>
      </c>
      <c r="I156" s="43">
        <f t="shared" si="38"/>
        <v>1.999999999998181E-2</v>
      </c>
      <c r="J156" s="43">
        <f t="shared" si="32"/>
        <v>3.999999999996362E-2</v>
      </c>
      <c r="K156" s="43">
        <f ca="1">[1]Оплата!BC154</f>
        <v>1.133800000000424</v>
      </c>
      <c r="L156" s="43">
        <f ca="1">[1]Оплата!AA154</f>
        <v>0</v>
      </c>
      <c r="M156" s="43">
        <f t="shared" si="37"/>
        <v>0.13639999999987595</v>
      </c>
      <c r="N156" s="44">
        <f t="shared" si="37"/>
        <v>5.2999999999951794E-2</v>
      </c>
      <c r="O156" s="40">
        <f t="shared" si="34"/>
        <v>0.18939999999982776</v>
      </c>
      <c r="P156" s="40"/>
      <c r="Q156" s="40"/>
      <c r="R156" s="44">
        <f t="shared" ref="R156:R219" ca="1" si="39">K156-O156+L156+P156</f>
        <v>0.94440000000059632</v>
      </c>
      <c r="S156" s="44" t="str">
        <f t="shared" si="33"/>
        <v xml:space="preserve">№133 </v>
      </c>
    </row>
    <row r="157" spans="1:19">
      <c r="A157" s="10" t="s">
        <v>172</v>
      </c>
      <c r="B157" s="45">
        <v>2805.02</v>
      </c>
      <c r="C157" s="4">
        <v>1102.5</v>
      </c>
      <c r="D157" s="10">
        <v>3907.55</v>
      </c>
      <c r="E157" s="45">
        <v>2805.02</v>
      </c>
      <c r="F157" s="4">
        <v>1102.5</v>
      </c>
      <c r="G157" s="10">
        <v>3907.56</v>
      </c>
      <c r="H157" s="45">
        <f t="shared" si="38"/>
        <v>0</v>
      </c>
      <c r="I157" s="4">
        <f t="shared" si="38"/>
        <v>0</v>
      </c>
      <c r="J157" s="10">
        <f t="shared" si="32"/>
        <v>0</v>
      </c>
      <c r="K157" s="4">
        <f ca="1">[1]Оплата!BC155</f>
        <v>-68.909099999998887</v>
      </c>
      <c r="L157" s="10">
        <f ca="1">[1]Оплата!AA155</f>
        <v>0</v>
      </c>
      <c r="M157" s="45">
        <f t="shared" si="37"/>
        <v>0</v>
      </c>
      <c r="N157" s="4">
        <f t="shared" si="37"/>
        <v>0</v>
      </c>
      <c r="O157" s="10">
        <f t="shared" si="34"/>
        <v>0</v>
      </c>
      <c r="P157" s="10"/>
      <c r="Q157" s="10"/>
      <c r="R157" s="4">
        <f t="shared" ca="1" si="39"/>
        <v>-68.909099999998887</v>
      </c>
      <c r="S157" s="4" t="str">
        <f t="shared" si="33"/>
        <v xml:space="preserve">№134 </v>
      </c>
    </row>
    <row r="158" spans="1:19">
      <c r="A158" s="40" t="s">
        <v>173</v>
      </c>
      <c r="B158" s="43">
        <v>2694.16</v>
      </c>
      <c r="C158" s="43">
        <v>1433.79</v>
      </c>
      <c r="D158" s="43">
        <v>4127.9800000000005</v>
      </c>
      <c r="E158" s="43">
        <v>2694.16</v>
      </c>
      <c r="F158" s="43">
        <v>1433.79</v>
      </c>
      <c r="G158" s="43">
        <v>4127.9800000000005</v>
      </c>
      <c r="H158" s="43">
        <f t="shared" si="38"/>
        <v>0</v>
      </c>
      <c r="I158" s="43">
        <f t="shared" si="38"/>
        <v>0</v>
      </c>
      <c r="J158" s="43">
        <f t="shared" si="32"/>
        <v>0</v>
      </c>
      <c r="K158" s="43">
        <f ca="1">[1]Оплата!BC156</f>
        <v>-3434.958999999998</v>
      </c>
      <c r="L158" s="43">
        <f ca="1">[1]Оплата!AA156</f>
        <v>0</v>
      </c>
      <c r="M158" s="43">
        <f t="shared" si="37"/>
        <v>0</v>
      </c>
      <c r="N158" s="44">
        <f t="shared" si="37"/>
        <v>0</v>
      </c>
      <c r="O158" s="40">
        <f t="shared" si="34"/>
        <v>0</v>
      </c>
      <c r="P158" s="40"/>
      <c r="Q158" s="40"/>
      <c r="R158" s="44">
        <f t="shared" ca="1" si="39"/>
        <v>-3434.958999999998</v>
      </c>
      <c r="S158" s="44" t="str">
        <f t="shared" si="33"/>
        <v xml:space="preserve">№135 </v>
      </c>
    </row>
    <row r="159" spans="1:19">
      <c r="A159" s="10" t="s">
        <v>174</v>
      </c>
      <c r="B159" s="45">
        <v>1809.81</v>
      </c>
      <c r="C159" s="4">
        <v>1368.6000000000001</v>
      </c>
      <c r="D159" s="10">
        <v>3178.42</v>
      </c>
      <c r="E159" s="45">
        <v>1809.89</v>
      </c>
      <c r="F159" s="4">
        <v>1368.6000000000001</v>
      </c>
      <c r="G159" s="10">
        <v>3178.5</v>
      </c>
      <c r="H159" s="45">
        <f t="shared" si="38"/>
        <v>8.0000000000154614E-2</v>
      </c>
      <c r="I159" s="4">
        <f t="shared" si="38"/>
        <v>0</v>
      </c>
      <c r="J159" s="10">
        <f t="shared" si="32"/>
        <v>8.0000000000154614E-2</v>
      </c>
      <c r="K159" s="4">
        <f ca="1">[1]Оплата!BC157</f>
        <v>8883.8664000000008</v>
      </c>
      <c r="L159" s="10">
        <f ca="1">[1]Оплата!AA157</f>
        <v>0</v>
      </c>
      <c r="M159" s="45">
        <f t="shared" si="37"/>
        <v>0.54560000000105446</v>
      </c>
      <c r="N159" s="4">
        <f t="shared" si="37"/>
        <v>0</v>
      </c>
      <c r="O159" s="10">
        <f t="shared" si="34"/>
        <v>0.54560000000105446</v>
      </c>
      <c r="P159" s="10"/>
      <c r="Q159" s="10"/>
      <c r="R159" s="4">
        <f t="shared" ca="1" si="39"/>
        <v>8883.3207999999995</v>
      </c>
      <c r="S159" s="4" t="str">
        <f t="shared" si="33"/>
        <v xml:space="preserve">№136 </v>
      </c>
    </row>
    <row r="160" spans="1:19">
      <c r="A160" s="40" t="s">
        <v>175</v>
      </c>
      <c r="B160" s="43">
        <v>6376.45</v>
      </c>
      <c r="C160" s="43">
        <v>2746.35</v>
      </c>
      <c r="D160" s="43">
        <v>9122.83</v>
      </c>
      <c r="E160" s="43">
        <v>6376.45</v>
      </c>
      <c r="F160" s="43">
        <v>2746.36</v>
      </c>
      <c r="G160" s="43">
        <v>9122.84</v>
      </c>
      <c r="H160" s="43">
        <f>E160-B160</f>
        <v>0</v>
      </c>
      <c r="I160" s="43">
        <f>F160-C160</f>
        <v>1.0000000000218279E-2</v>
      </c>
      <c r="J160" s="43">
        <f>SUM(H160:I160)</f>
        <v>1.0000000000218279E-2</v>
      </c>
      <c r="K160" s="43">
        <f ca="1">[1]Оплата!BC158</f>
        <v>1.0000000029322109E-3</v>
      </c>
      <c r="L160" s="43">
        <f ca="1">[1]Оплата!AA158</f>
        <v>0</v>
      </c>
      <c r="M160" s="43">
        <f t="shared" si="37"/>
        <v>0</v>
      </c>
      <c r="N160" s="44">
        <f t="shared" si="37"/>
        <v>2.6500000000578439E-2</v>
      </c>
      <c r="O160" s="40">
        <f t="shared" si="34"/>
        <v>2.6500000000578439E-2</v>
      </c>
      <c r="P160" s="40"/>
      <c r="Q160" s="40"/>
      <c r="R160" s="44">
        <f t="shared" ca="1" si="39"/>
        <v>-2.5499999997646228E-2</v>
      </c>
      <c r="S160" s="44" t="str">
        <f t="shared" si="33"/>
        <v>№137</v>
      </c>
    </row>
    <row r="161" spans="1:19">
      <c r="A161" s="10" t="s">
        <v>176</v>
      </c>
      <c r="B161" s="45"/>
      <c r="C161" s="4"/>
      <c r="D161" s="10"/>
      <c r="E161" s="45"/>
      <c r="F161" s="4"/>
      <c r="G161" s="10"/>
      <c r="H161" s="45"/>
      <c r="I161" s="4"/>
      <c r="J161" s="10"/>
      <c r="K161" s="4">
        <f ca="1">[1]Оплата!BC159</f>
        <v>2.4298000000035245</v>
      </c>
      <c r="L161" s="10">
        <f ca="1">[1]Оплата!AA159</f>
        <v>0</v>
      </c>
      <c r="M161" s="45"/>
      <c r="N161" s="4">
        <f t="shared" si="37"/>
        <v>0</v>
      </c>
      <c r="O161" s="10">
        <f t="shared" si="34"/>
        <v>0</v>
      </c>
      <c r="P161" s="10"/>
      <c r="Q161" s="10"/>
      <c r="R161" s="4">
        <f t="shared" ca="1" si="39"/>
        <v>2.4298000000035245</v>
      </c>
      <c r="S161" s="4" t="str">
        <f t="shared" si="33"/>
        <v>№138</v>
      </c>
    </row>
    <row r="162" spans="1:19">
      <c r="A162" s="40" t="s">
        <v>177</v>
      </c>
      <c r="B162" s="43">
        <v>8882.9500000000007</v>
      </c>
      <c r="C162" s="43">
        <v>5563.1500000000005</v>
      </c>
      <c r="D162" s="43">
        <v>14446.1</v>
      </c>
      <c r="E162" s="43">
        <v>8882.9500000000007</v>
      </c>
      <c r="F162" s="43">
        <v>5563.1500000000005</v>
      </c>
      <c r="G162" s="43">
        <v>14446.1</v>
      </c>
      <c r="H162" s="43">
        <f t="shared" si="38"/>
        <v>0</v>
      </c>
      <c r="I162" s="43">
        <f t="shared" si="38"/>
        <v>0</v>
      </c>
      <c r="J162" s="43">
        <f t="shared" si="32"/>
        <v>0</v>
      </c>
      <c r="K162" s="43">
        <f ca="1">[1]Оплата!BC160</f>
        <v>-6508.0427000000082</v>
      </c>
      <c r="L162" s="43">
        <f ca="1">[1]Оплата!AA160</f>
        <v>6508.04</v>
      </c>
      <c r="M162" s="43">
        <f>H162*M$6</f>
        <v>0</v>
      </c>
      <c r="N162" s="44">
        <f t="shared" si="37"/>
        <v>0</v>
      </c>
      <c r="O162" s="40">
        <f t="shared" si="34"/>
        <v>0</v>
      </c>
      <c r="P162" s="40"/>
      <c r="Q162" s="40"/>
      <c r="R162" s="44">
        <f t="shared" ca="1" si="39"/>
        <v>-2.7000000081898179E-3</v>
      </c>
      <c r="S162" s="44" t="str">
        <f t="shared" si="33"/>
        <v xml:space="preserve">№139 </v>
      </c>
    </row>
    <row r="163" spans="1:19">
      <c r="A163" s="10" t="s">
        <v>178</v>
      </c>
      <c r="B163" s="45">
        <v>18630.22</v>
      </c>
      <c r="C163" s="4">
        <v>9421.32</v>
      </c>
      <c r="D163" s="10">
        <v>28051.56</v>
      </c>
      <c r="E163" s="45">
        <v>18630.22</v>
      </c>
      <c r="F163" s="4">
        <v>9421.32</v>
      </c>
      <c r="G163" s="10">
        <v>28051.56</v>
      </c>
      <c r="H163" s="45">
        <f t="shared" si="38"/>
        <v>0</v>
      </c>
      <c r="I163" s="4">
        <f t="shared" si="38"/>
        <v>0</v>
      </c>
      <c r="J163" s="10">
        <f t="shared" si="32"/>
        <v>0</v>
      </c>
      <c r="K163" s="4">
        <f ca="1">[1]Оплата!BC161</f>
        <v>0.75610000000051514</v>
      </c>
      <c r="L163" s="10">
        <f ca="1">[1]Оплата!AA161</f>
        <v>0</v>
      </c>
      <c r="M163" s="41">
        <f>H163*M$6</f>
        <v>0</v>
      </c>
      <c r="N163" s="4">
        <f t="shared" ref="N163:N187" si="40">I163*N$6</f>
        <v>0</v>
      </c>
      <c r="O163" s="10">
        <f t="shared" si="34"/>
        <v>0</v>
      </c>
      <c r="P163" s="10"/>
      <c r="Q163" s="10"/>
      <c r="R163" s="4">
        <f t="shared" ca="1" si="39"/>
        <v>0.75610000000051514</v>
      </c>
      <c r="S163" s="4" t="str">
        <f t="shared" si="33"/>
        <v xml:space="preserve">№140 </v>
      </c>
    </row>
    <row r="164" spans="1:19">
      <c r="A164" s="40" t="s">
        <v>179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>
        <f ca="1">[1]Оплата!BC162</f>
        <v>-24338.461800000001</v>
      </c>
      <c r="L164" s="43">
        <f ca="1">[1]Оплата!AA162</f>
        <v>0</v>
      </c>
      <c r="M164" s="43"/>
      <c r="N164" s="44">
        <f t="shared" si="40"/>
        <v>0</v>
      </c>
      <c r="O164" s="40">
        <f t="shared" si="34"/>
        <v>0</v>
      </c>
      <c r="P164" s="40"/>
      <c r="Q164" s="40"/>
      <c r="R164" s="44">
        <f t="shared" ca="1" si="39"/>
        <v>-24338.461800000001</v>
      </c>
      <c r="S164" s="44" t="str">
        <f t="shared" si="33"/>
        <v>№141\1 сбыт</v>
      </c>
    </row>
    <row r="165" spans="1:19">
      <c r="A165" s="10" t="s">
        <v>180</v>
      </c>
      <c r="B165" s="45">
        <v>3584.53</v>
      </c>
      <c r="C165" s="4">
        <v>807.1</v>
      </c>
      <c r="D165" s="10">
        <v>4391.6400000000003</v>
      </c>
      <c r="E165" s="45">
        <v>3585.06</v>
      </c>
      <c r="F165" s="4">
        <v>807.1</v>
      </c>
      <c r="G165" s="10">
        <v>4392.18</v>
      </c>
      <c r="H165" s="45">
        <f t="shared" si="38"/>
        <v>0.52999999999974534</v>
      </c>
      <c r="I165" s="4">
        <f t="shared" si="38"/>
        <v>0</v>
      </c>
      <c r="J165" s="10">
        <f t="shared" si="32"/>
        <v>0.52999999999974534</v>
      </c>
      <c r="K165" s="4">
        <f ca="1">[1]Оплата!BC163</f>
        <v>26198.421799999996</v>
      </c>
      <c r="L165" s="10">
        <f ca="1">[1]Оплата!AA163</f>
        <v>0</v>
      </c>
      <c r="M165" s="45">
        <f>H165*M$6</f>
        <v>3.6145999999982634</v>
      </c>
      <c r="N165" s="4">
        <f t="shared" si="40"/>
        <v>0</v>
      </c>
      <c r="O165" s="10">
        <f t="shared" si="34"/>
        <v>3.6145999999982634</v>
      </c>
      <c r="P165" s="10"/>
      <c r="Q165" s="10"/>
      <c r="R165" s="4">
        <f t="shared" ca="1" si="39"/>
        <v>26194.807199999999</v>
      </c>
      <c r="S165" s="4" t="str">
        <f t="shared" si="33"/>
        <v xml:space="preserve">№141\2 </v>
      </c>
    </row>
    <row r="166" spans="1:19">
      <c r="A166" s="40" t="s">
        <v>181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>
        <f ca="1">[1]Оплата!BC164</f>
        <v>218.90550000000007</v>
      </c>
      <c r="L166" s="43">
        <f ca="1">[1]Оплата!AA164</f>
        <v>0</v>
      </c>
      <c r="M166" s="43"/>
      <c r="N166" s="44">
        <f t="shared" si="40"/>
        <v>0</v>
      </c>
      <c r="O166" s="40">
        <f t="shared" si="34"/>
        <v>0</v>
      </c>
      <c r="P166" s="40"/>
      <c r="Q166" s="40"/>
      <c r="R166" s="44">
        <f t="shared" ca="1" si="39"/>
        <v>218.90550000000007</v>
      </c>
      <c r="S166" s="44" t="str">
        <f t="shared" si="33"/>
        <v xml:space="preserve">№142 </v>
      </c>
    </row>
    <row r="167" spans="1:19">
      <c r="A167" s="10" t="s">
        <v>182</v>
      </c>
      <c r="B167" s="45">
        <v>11.39</v>
      </c>
      <c r="C167" s="4">
        <v>5.36</v>
      </c>
      <c r="D167" s="10">
        <v>16.760000000000002</v>
      </c>
      <c r="E167" s="45">
        <v>11.39</v>
      </c>
      <c r="F167" s="4">
        <v>5.36</v>
      </c>
      <c r="G167" s="10">
        <v>16.760000000000002</v>
      </c>
      <c r="H167" s="45">
        <f t="shared" si="38"/>
        <v>0</v>
      </c>
      <c r="I167" s="4">
        <f t="shared" si="38"/>
        <v>0</v>
      </c>
      <c r="J167" s="10">
        <f t="shared" si="32"/>
        <v>0</v>
      </c>
      <c r="K167" s="4">
        <f ca="1">[1]Оплата!BC165</f>
        <v>-56.552300000000017</v>
      </c>
      <c r="L167" s="10">
        <f ca="1">[1]Оплата!AA165</f>
        <v>0</v>
      </c>
      <c r="M167" s="45">
        <f t="shared" ref="M167:M177" si="41">H167*M$6</f>
        <v>0</v>
      </c>
      <c r="N167" s="4">
        <f t="shared" si="40"/>
        <v>0</v>
      </c>
      <c r="O167" s="10">
        <f t="shared" si="34"/>
        <v>0</v>
      </c>
      <c r="P167" s="10"/>
      <c r="Q167" s="10"/>
      <c r="R167" s="4">
        <f t="shared" ca="1" si="39"/>
        <v>-56.552300000000017</v>
      </c>
      <c r="S167" s="4" t="str">
        <f t="shared" si="33"/>
        <v xml:space="preserve">№143 </v>
      </c>
    </row>
    <row r="168" spans="1:19">
      <c r="A168" s="40" t="s">
        <v>183</v>
      </c>
      <c r="B168" s="43">
        <v>564.27</v>
      </c>
      <c r="C168" s="43">
        <v>228.5</v>
      </c>
      <c r="D168" s="43">
        <v>792.79</v>
      </c>
      <c r="E168" s="43">
        <v>564.66999999999996</v>
      </c>
      <c r="F168" s="43">
        <v>228.5</v>
      </c>
      <c r="G168" s="43">
        <v>793.19</v>
      </c>
      <c r="H168" s="43">
        <f t="shared" si="38"/>
        <v>0.39999999999997726</v>
      </c>
      <c r="I168" s="43">
        <f t="shared" si="38"/>
        <v>0</v>
      </c>
      <c r="J168" s="43">
        <f t="shared" si="32"/>
        <v>0.39999999999997726</v>
      </c>
      <c r="K168" s="43">
        <f ca="1">[1]Оплата!BC166</f>
        <v>-43.067399999999836</v>
      </c>
      <c r="L168" s="43">
        <f ca="1">[1]Оплата!AA166</f>
        <v>0</v>
      </c>
      <c r="M168" s="43">
        <f t="shared" si="41"/>
        <v>2.7279999999998452</v>
      </c>
      <c r="N168" s="44">
        <f t="shared" si="40"/>
        <v>0</v>
      </c>
      <c r="O168" s="40">
        <f t="shared" si="34"/>
        <v>2.7279999999998452</v>
      </c>
      <c r="P168" s="40"/>
      <c r="Q168" s="40"/>
      <c r="R168" s="44">
        <f t="shared" ca="1" si="39"/>
        <v>-45.795399999999681</v>
      </c>
      <c r="S168" s="44" t="str">
        <f t="shared" si="33"/>
        <v>№143а</v>
      </c>
    </row>
    <row r="169" spans="1:19">
      <c r="A169" s="10" t="s">
        <v>184</v>
      </c>
      <c r="B169" s="45">
        <v>9391.5500000000011</v>
      </c>
      <c r="C169" s="4">
        <v>6165.27</v>
      </c>
      <c r="D169" s="10">
        <v>15556.86</v>
      </c>
      <c r="E169" s="45">
        <v>9391.5500000000011</v>
      </c>
      <c r="F169" s="4">
        <v>6165.27</v>
      </c>
      <c r="G169" s="10">
        <v>15556.86</v>
      </c>
      <c r="H169" s="45">
        <f t="shared" si="38"/>
        <v>0</v>
      </c>
      <c r="I169" s="4">
        <f t="shared" si="38"/>
        <v>0</v>
      </c>
      <c r="J169" s="10">
        <f t="shared" si="32"/>
        <v>0</v>
      </c>
      <c r="K169" s="4">
        <f ca="1">[1]Оплата!BC167</f>
        <v>-5513.2425000000094</v>
      </c>
      <c r="L169" s="10">
        <f ca="1">[1]Оплата!AA167</f>
        <v>0</v>
      </c>
      <c r="M169" s="45">
        <f t="shared" si="41"/>
        <v>0</v>
      </c>
      <c r="N169" s="4">
        <f t="shared" si="40"/>
        <v>0</v>
      </c>
      <c r="O169" s="10">
        <f t="shared" si="34"/>
        <v>0</v>
      </c>
      <c r="P169" s="10"/>
      <c r="Q169" s="10"/>
      <c r="R169" s="4">
        <f t="shared" ca="1" si="39"/>
        <v>-5513.2425000000094</v>
      </c>
      <c r="S169" s="4" t="str">
        <f t="shared" si="33"/>
        <v xml:space="preserve">№144 </v>
      </c>
    </row>
    <row r="170" spans="1:19">
      <c r="A170" s="40" t="s">
        <v>185</v>
      </c>
      <c r="B170" s="43">
        <v>3773.91</v>
      </c>
      <c r="C170" s="43">
        <v>3087.75</v>
      </c>
      <c r="D170" s="43">
        <v>6861.67</v>
      </c>
      <c r="E170" s="43">
        <v>3773.91</v>
      </c>
      <c r="F170" s="43">
        <v>3087.75</v>
      </c>
      <c r="G170" s="43">
        <v>6861.67</v>
      </c>
      <c r="H170" s="43">
        <f t="shared" si="38"/>
        <v>0</v>
      </c>
      <c r="I170" s="43">
        <f t="shared" si="38"/>
        <v>0</v>
      </c>
      <c r="J170" s="43">
        <f t="shared" si="32"/>
        <v>0</v>
      </c>
      <c r="K170" s="43">
        <f ca="1">[1]Оплата!BC168</f>
        <v>-15414.386800000007</v>
      </c>
      <c r="L170" s="43">
        <f ca="1">[1]Оплата!AA168</f>
        <v>0</v>
      </c>
      <c r="M170" s="43">
        <f t="shared" si="41"/>
        <v>0</v>
      </c>
      <c r="N170" s="44">
        <f t="shared" si="40"/>
        <v>0</v>
      </c>
      <c r="O170" s="40">
        <f t="shared" si="34"/>
        <v>0</v>
      </c>
      <c r="P170" s="40"/>
      <c r="Q170" s="40"/>
      <c r="R170" s="44">
        <f t="shared" ca="1" si="39"/>
        <v>-15414.386800000007</v>
      </c>
      <c r="S170" s="44" t="str">
        <f t="shared" si="33"/>
        <v xml:space="preserve">№145\1 </v>
      </c>
    </row>
    <row r="171" spans="1:19">
      <c r="A171" s="10" t="s">
        <v>186</v>
      </c>
      <c r="B171" s="45"/>
      <c r="C171" s="4"/>
      <c r="D171" s="10"/>
      <c r="E171" s="45"/>
      <c r="F171" s="4"/>
      <c r="G171" s="10"/>
      <c r="H171" s="45"/>
      <c r="I171" s="4"/>
      <c r="J171" s="10"/>
      <c r="K171" s="4">
        <f ca="1">[1]Оплата!BC169</f>
        <v>15415.050100000002</v>
      </c>
      <c r="L171" s="10">
        <f ca="1">[1]Оплата!AA169</f>
        <v>0</v>
      </c>
      <c r="M171" s="41">
        <f t="shared" si="41"/>
        <v>0</v>
      </c>
      <c r="N171" s="4">
        <f t="shared" si="40"/>
        <v>0</v>
      </c>
      <c r="O171" s="10">
        <f t="shared" si="34"/>
        <v>0</v>
      </c>
      <c r="P171" s="10"/>
      <c r="Q171" s="10"/>
      <c r="R171" s="4">
        <f t="shared" ca="1" si="39"/>
        <v>15415.050100000002</v>
      </c>
      <c r="S171" s="4" t="str">
        <f t="shared" si="33"/>
        <v>№145\2 сбыт</v>
      </c>
    </row>
    <row r="172" spans="1:19">
      <c r="A172" s="40" t="s">
        <v>187</v>
      </c>
      <c r="B172" s="43">
        <v>9953.91</v>
      </c>
      <c r="C172" s="43">
        <v>4998.71</v>
      </c>
      <c r="D172" s="43">
        <v>14952.630000000001</v>
      </c>
      <c r="E172" s="43">
        <v>9953.92</v>
      </c>
      <c r="F172" s="43">
        <v>4998.72</v>
      </c>
      <c r="G172" s="43">
        <v>14952.64</v>
      </c>
      <c r="H172" s="43">
        <f t="shared" si="38"/>
        <v>1.0000000000218279E-2</v>
      </c>
      <c r="I172" s="43">
        <f t="shared" si="38"/>
        <v>1.0000000000218279E-2</v>
      </c>
      <c r="J172" s="43">
        <f t="shared" si="32"/>
        <v>2.0000000000436557E-2</v>
      </c>
      <c r="K172" s="43">
        <f ca="1">[1]Оплата!BC170</f>
        <v>45843.129000000015</v>
      </c>
      <c r="L172" s="43">
        <f ca="1">[1]Оплата!AA170</f>
        <v>14500</v>
      </c>
      <c r="M172" s="43">
        <f t="shared" si="41"/>
        <v>6.8200000001488667E-2</v>
      </c>
      <c r="N172" s="44">
        <f t="shared" si="40"/>
        <v>2.6500000000578439E-2</v>
      </c>
      <c r="O172" s="40">
        <f t="shared" si="34"/>
        <v>9.4700000002067103E-2</v>
      </c>
      <c r="P172" s="40"/>
      <c r="Q172" s="40"/>
      <c r="R172" s="44">
        <f t="shared" ca="1" si="39"/>
        <v>60343.034300000014</v>
      </c>
      <c r="S172" s="44" t="str">
        <f t="shared" si="33"/>
        <v xml:space="preserve">№146 </v>
      </c>
    </row>
    <row r="173" spans="1:19">
      <c r="A173" s="10" t="s">
        <v>188</v>
      </c>
      <c r="B173" s="45">
        <v>19328.975000000002</v>
      </c>
      <c r="C173" s="4">
        <v>10054.284</v>
      </c>
      <c r="D173" s="10">
        <v>29383.259000000002</v>
      </c>
      <c r="E173" s="45">
        <v>19604.457999999999</v>
      </c>
      <c r="F173" s="4">
        <v>10164.014999999999</v>
      </c>
      <c r="G173" s="10">
        <v>29768.473000000002</v>
      </c>
      <c r="H173" s="45">
        <f t="shared" si="38"/>
        <v>275.48299999999654</v>
      </c>
      <c r="I173" s="4">
        <f t="shared" si="38"/>
        <v>109.73099999999977</v>
      </c>
      <c r="J173" s="10">
        <f t="shared" si="32"/>
        <v>385.2139999999963</v>
      </c>
      <c r="K173" s="4">
        <f ca="1">[1]Оплата!BC171</f>
        <v>-60102.318549999982</v>
      </c>
      <c r="L173" s="10">
        <f ca="1">[1]Оплата!AA171</f>
        <v>0</v>
      </c>
      <c r="M173" s="41">
        <f t="shared" si="41"/>
        <v>1878.7940599999765</v>
      </c>
      <c r="N173" s="4">
        <f t="shared" si="40"/>
        <v>290.78714999999937</v>
      </c>
      <c r="O173" s="10">
        <f t="shared" si="34"/>
        <v>2169.5812099999757</v>
      </c>
      <c r="P173" s="10"/>
      <c r="Q173" s="10"/>
      <c r="R173" s="4">
        <f t="shared" ca="1" si="39"/>
        <v>-62271.899759999957</v>
      </c>
      <c r="S173" s="4" t="str">
        <f t="shared" si="33"/>
        <v>№146 3ф</v>
      </c>
    </row>
    <row r="174" spans="1:19">
      <c r="A174" s="40" t="s">
        <v>189</v>
      </c>
      <c r="B174" s="43">
        <v>2267.17</v>
      </c>
      <c r="C174" s="43">
        <v>3085.87</v>
      </c>
      <c r="D174" s="43">
        <v>5353.07</v>
      </c>
      <c r="E174" s="43">
        <v>2267.17</v>
      </c>
      <c r="F174" s="43">
        <v>3085.87</v>
      </c>
      <c r="G174" s="43">
        <v>5353.07</v>
      </c>
      <c r="H174" s="43">
        <f t="shared" si="38"/>
        <v>0</v>
      </c>
      <c r="I174" s="43">
        <f t="shared" si="38"/>
        <v>0</v>
      </c>
      <c r="J174" s="43">
        <f t="shared" si="32"/>
        <v>0</v>
      </c>
      <c r="K174" s="43">
        <f ca="1">[1]Оплата!BC172</f>
        <v>-4348.347999999999</v>
      </c>
      <c r="L174" s="43">
        <f ca="1">[1]Оплата!AA172</f>
        <v>0</v>
      </c>
      <c r="M174" s="43">
        <f t="shared" si="41"/>
        <v>0</v>
      </c>
      <c r="N174" s="44">
        <f t="shared" si="40"/>
        <v>0</v>
      </c>
      <c r="O174" s="40">
        <f t="shared" si="34"/>
        <v>0</v>
      </c>
      <c r="P174" s="40"/>
      <c r="Q174" s="40"/>
      <c r="R174" s="44">
        <f t="shared" ca="1" si="39"/>
        <v>-4348.347999999999</v>
      </c>
      <c r="S174" s="44" t="str">
        <f t="shared" si="33"/>
        <v xml:space="preserve">№147 </v>
      </c>
    </row>
    <row r="175" spans="1:19">
      <c r="A175" s="10" t="s">
        <v>190</v>
      </c>
      <c r="B175" s="45">
        <v>1311.56</v>
      </c>
      <c r="C175" s="4">
        <v>3865.67</v>
      </c>
      <c r="D175" s="10">
        <v>5177.3</v>
      </c>
      <c r="E175" s="45">
        <v>1311.96</v>
      </c>
      <c r="F175" s="4">
        <v>3865.7200000000003</v>
      </c>
      <c r="G175" s="10">
        <v>5177.75</v>
      </c>
      <c r="H175" s="45">
        <f t="shared" si="38"/>
        <v>0.40000000000009095</v>
      </c>
      <c r="I175" s="4">
        <f t="shared" si="38"/>
        <v>5.0000000000181899E-2</v>
      </c>
      <c r="J175" s="10">
        <f t="shared" si="32"/>
        <v>0.45000000000027285</v>
      </c>
      <c r="K175" s="4">
        <f ca="1">[1]Оплата!BC173</f>
        <v>-4.0187999999993007</v>
      </c>
      <c r="L175" s="10">
        <f ca="1">[1]Оплата!AA173</f>
        <v>0</v>
      </c>
      <c r="M175" s="45">
        <f t="shared" si="41"/>
        <v>2.7280000000006206</v>
      </c>
      <c r="N175" s="4">
        <f t="shared" si="40"/>
        <v>0.13250000000048204</v>
      </c>
      <c r="O175" s="10">
        <f t="shared" si="34"/>
        <v>2.8605000000011027</v>
      </c>
      <c r="P175" s="10"/>
      <c r="Q175" s="10"/>
      <c r="R175" s="4">
        <f t="shared" ca="1" si="39"/>
        <v>-6.8793000000004039</v>
      </c>
      <c r="S175" s="4" t="str">
        <f t="shared" si="33"/>
        <v>№148</v>
      </c>
    </row>
    <row r="176" spans="1:19">
      <c r="A176" s="40" t="s">
        <v>191</v>
      </c>
      <c r="B176" s="43">
        <v>29379.690000000002</v>
      </c>
      <c r="C176" s="43">
        <v>15067.460000000001</v>
      </c>
      <c r="D176" s="43">
        <v>44447.17</v>
      </c>
      <c r="E176" s="43">
        <v>29418.27</v>
      </c>
      <c r="F176" s="43">
        <v>15087.220000000001</v>
      </c>
      <c r="G176" s="43">
        <v>44505.51</v>
      </c>
      <c r="H176" s="43">
        <f t="shared" si="38"/>
        <v>38.579999999998108</v>
      </c>
      <c r="I176" s="43">
        <f t="shared" si="38"/>
        <v>19.760000000000218</v>
      </c>
      <c r="J176" s="43">
        <f t="shared" si="32"/>
        <v>58.339999999998327</v>
      </c>
      <c r="K176" s="43">
        <f ca="1">[1]Оплата!BC174</f>
        <v>-6.6602000000253936</v>
      </c>
      <c r="L176" s="43">
        <f ca="1">[1]Оплата!AA174</f>
        <v>0</v>
      </c>
      <c r="M176" s="43">
        <f t="shared" si="41"/>
        <v>263.11559999998713</v>
      </c>
      <c r="N176" s="44">
        <f t="shared" si="40"/>
        <v>52.36400000000058</v>
      </c>
      <c r="O176" s="40">
        <f t="shared" si="34"/>
        <v>315.47959999998773</v>
      </c>
      <c r="P176" s="40"/>
      <c r="Q176" s="40"/>
      <c r="R176" s="44">
        <f t="shared" ca="1" si="39"/>
        <v>-322.13980000001311</v>
      </c>
      <c r="S176" s="44" t="str">
        <f t="shared" si="33"/>
        <v>№149</v>
      </c>
    </row>
    <row r="177" spans="1:19">
      <c r="A177" s="10" t="s">
        <v>192</v>
      </c>
      <c r="B177" s="45">
        <v>14971.69</v>
      </c>
      <c r="C177" s="4">
        <v>6514.85</v>
      </c>
      <c r="D177" s="10">
        <v>21486.54</v>
      </c>
      <c r="E177" s="45">
        <v>15319.31</v>
      </c>
      <c r="F177" s="4">
        <v>6798.53</v>
      </c>
      <c r="G177" s="10">
        <v>22117.850000000002</v>
      </c>
      <c r="H177" s="45">
        <f t="shared" si="38"/>
        <v>347.61999999999898</v>
      </c>
      <c r="I177" s="4">
        <f t="shared" si="38"/>
        <v>283.67999999999938</v>
      </c>
      <c r="J177" s="10">
        <f>SUM(H177:I177)</f>
        <v>631.29999999999836</v>
      </c>
      <c r="K177" s="4">
        <f ca="1">[1]Оплата!BC175</f>
        <v>-29581.287600000003</v>
      </c>
      <c r="L177" s="10">
        <f ca="1">[1]Оплата!AA175</f>
        <v>29500</v>
      </c>
      <c r="M177" s="41">
        <f t="shared" si="41"/>
        <v>2370.7683999999931</v>
      </c>
      <c r="N177" s="4">
        <f t="shared" si="40"/>
        <v>751.75199999999836</v>
      </c>
      <c r="O177" s="10">
        <f t="shared" si="34"/>
        <v>3122.5203999999912</v>
      </c>
      <c r="P177" s="10"/>
      <c r="Q177" s="10"/>
      <c r="R177" s="4">
        <f t="shared" ca="1" si="39"/>
        <v>-3203.8079999999936</v>
      </c>
      <c r="S177" s="4" t="str">
        <f t="shared" si="33"/>
        <v xml:space="preserve">№150 </v>
      </c>
    </row>
    <row r="178" spans="1:19">
      <c r="A178" s="40" t="s">
        <v>193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>
        <f ca="1">[1]Оплата!BC176</f>
        <v>-3.4000000015339538E-3</v>
      </c>
      <c r="L178" s="43">
        <f ca="1">[1]Оплата!AA176</f>
        <v>0</v>
      </c>
      <c r="M178" s="43"/>
      <c r="N178" s="44">
        <f t="shared" si="40"/>
        <v>0</v>
      </c>
      <c r="O178" s="40">
        <f t="shared" si="34"/>
        <v>0</v>
      </c>
      <c r="P178" s="40"/>
      <c r="Q178" s="40"/>
      <c r="R178" s="44">
        <f t="shared" ca="1" si="39"/>
        <v>-3.4000000015339538E-3</v>
      </c>
      <c r="S178" s="44" t="str">
        <f t="shared" si="33"/>
        <v>№151 сбыт</v>
      </c>
    </row>
    <row r="179" spans="1:19">
      <c r="A179" s="10" t="s">
        <v>194</v>
      </c>
      <c r="B179" s="45"/>
      <c r="C179" s="4"/>
      <c r="D179" s="10"/>
      <c r="E179" s="45"/>
      <c r="F179" s="4"/>
      <c r="G179" s="10"/>
      <c r="H179" s="45"/>
      <c r="I179" s="4"/>
      <c r="J179" s="10"/>
      <c r="K179" s="4">
        <f ca="1">[1]Оплата!BC177</f>
        <v>7.9999999815072442E-4</v>
      </c>
      <c r="L179" s="10">
        <f ca="1">[1]Оплата!AA177</f>
        <v>0</v>
      </c>
      <c r="M179" s="45"/>
      <c r="N179" s="4">
        <f t="shared" si="40"/>
        <v>0</v>
      </c>
      <c r="O179" s="10">
        <f t="shared" si="34"/>
        <v>0</v>
      </c>
      <c r="P179" s="10"/>
      <c r="Q179" s="10"/>
      <c r="R179" s="4">
        <f t="shared" ca="1" si="39"/>
        <v>7.9999999815072442E-4</v>
      </c>
      <c r="S179" s="4" t="str">
        <f t="shared" si="33"/>
        <v>№152 сбыт</v>
      </c>
    </row>
    <row r="180" spans="1:19">
      <c r="A180" s="40" t="s">
        <v>195</v>
      </c>
      <c r="B180" s="43">
        <v>896.66</v>
      </c>
      <c r="C180" s="43">
        <v>504.02000000000004</v>
      </c>
      <c r="D180" s="43">
        <v>1400.68</v>
      </c>
      <c r="E180" s="43">
        <v>896.66</v>
      </c>
      <c r="F180" s="43">
        <v>504.02000000000004</v>
      </c>
      <c r="G180" s="43">
        <v>1400.69</v>
      </c>
      <c r="H180" s="43">
        <f t="shared" si="38"/>
        <v>0</v>
      </c>
      <c r="I180" s="43">
        <f t="shared" si="38"/>
        <v>0</v>
      </c>
      <c r="J180" s="43">
        <f t="shared" si="32"/>
        <v>0</v>
      </c>
      <c r="K180" s="43">
        <f ca="1">[1]Оплата!BC178</f>
        <v>-1.2774999999997385</v>
      </c>
      <c r="L180" s="43">
        <f ca="1">[1]Оплата!AA178</f>
        <v>0</v>
      </c>
      <c r="M180" s="43">
        <f>H180*M$6</f>
        <v>0</v>
      </c>
      <c r="N180" s="44">
        <f t="shared" si="40"/>
        <v>0</v>
      </c>
      <c r="O180" s="40">
        <f t="shared" si="34"/>
        <v>0</v>
      </c>
      <c r="P180" s="40"/>
      <c r="Q180" s="40"/>
      <c r="R180" s="44">
        <f t="shared" ca="1" si="39"/>
        <v>-1.2774999999997385</v>
      </c>
      <c r="S180" s="44" t="str">
        <f t="shared" si="33"/>
        <v xml:space="preserve">№153 </v>
      </c>
    </row>
    <row r="181" spans="1:19">
      <c r="A181" s="10" t="s">
        <v>196</v>
      </c>
      <c r="B181" s="45"/>
      <c r="C181" s="4"/>
      <c r="D181" s="10"/>
      <c r="E181" s="45"/>
      <c r="F181" s="4"/>
      <c r="G181" s="10"/>
      <c r="H181" s="45"/>
      <c r="I181" s="4"/>
      <c r="J181" s="10"/>
      <c r="K181" s="4">
        <f ca="1">[1]Оплата!BC179</f>
        <v>1067.9003999999973</v>
      </c>
      <c r="L181" s="10">
        <f ca="1">[1]Оплата!AA179</f>
        <v>0</v>
      </c>
      <c r="M181" s="41"/>
      <c r="N181" s="4">
        <f t="shared" si="40"/>
        <v>0</v>
      </c>
      <c r="O181" s="10">
        <f t="shared" si="34"/>
        <v>0</v>
      </c>
      <c r="P181" s="10"/>
      <c r="Q181" s="10"/>
      <c r="R181" s="4">
        <f t="shared" ca="1" si="39"/>
        <v>1067.9003999999973</v>
      </c>
      <c r="S181" s="4" t="str">
        <f t="shared" si="33"/>
        <v>№154</v>
      </c>
    </row>
    <row r="182" spans="1:19">
      <c r="A182" s="40" t="s">
        <v>197</v>
      </c>
      <c r="B182" s="43">
        <v>10288.61</v>
      </c>
      <c r="C182" s="43">
        <v>4213.7300000000005</v>
      </c>
      <c r="D182" s="43">
        <v>14502.35</v>
      </c>
      <c r="E182" s="43">
        <v>10288.61</v>
      </c>
      <c r="F182" s="43">
        <v>4213.7300000000005</v>
      </c>
      <c r="G182" s="43">
        <v>14502.35</v>
      </c>
      <c r="H182" s="43">
        <f t="shared" si="38"/>
        <v>0</v>
      </c>
      <c r="I182" s="43">
        <f t="shared" si="38"/>
        <v>0</v>
      </c>
      <c r="J182" s="43">
        <f t="shared" si="32"/>
        <v>0</v>
      </c>
      <c r="K182" s="43">
        <f ca="1">[1]Оплата!BC180</f>
        <v>1819.1937999999955</v>
      </c>
      <c r="L182" s="43">
        <f ca="1">[1]Оплата!AA180</f>
        <v>0</v>
      </c>
      <c r="M182" s="43">
        <f>H182*M$6</f>
        <v>0</v>
      </c>
      <c r="N182" s="44">
        <f t="shared" si="40"/>
        <v>0</v>
      </c>
      <c r="O182" s="40">
        <f t="shared" si="34"/>
        <v>0</v>
      </c>
      <c r="P182" s="40"/>
      <c r="Q182" s="40"/>
      <c r="R182" s="44">
        <f t="shared" ca="1" si="39"/>
        <v>1819.1937999999955</v>
      </c>
      <c r="S182" s="44" t="str">
        <f t="shared" si="33"/>
        <v>№155</v>
      </c>
    </row>
    <row r="183" spans="1:19">
      <c r="A183" s="10" t="s">
        <v>198</v>
      </c>
      <c r="B183" s="45"/>
      <c r="C183" s="4"/>
      <c r="D183" s="10"/>
      <c r="E183" s="45"/>
      <c r="F183" s="4"/>
      <c r="G183" s="10"/>
      <c r="H183" s="45"/>
      <c r="I183" s="4"/>
      <c r="J183" s="10"/>
      <c r="K183" s="4">
        <f ca="1">[1]Оплата!BC181</f>
        <v>73.655600000003687</v>
      </c>
      <c r="L183" s="10">
        <f ca="1">[1]Оплата!AA181</f>
        <v>0</v>
      </c>
      <c r="M183" s="41"/>
      <c r="N183" s="4">
        <f t="shared" si="40"/>
        <v>0</v>
      </c>
      <c r="O183" s="10">
        <f t="shared" si="34"/>
        <v>0</v>
      </c>
      <c r="P183" s="10"/>
      <c r="Q183" s="10"/>
      <c r="R183" s="4">
        <f t="shared" ca="1" si="39"/>
        <v>73.655600000003687</v>
      </c>
      <c r="S183" s="4" t="str">
        <f t="shared" si="33"/>
        <v>№156 сбыт</v>
      </c>
    </row>
    <row r="184" spans="1:19">
      <c r="A184" s="40" t="s">
        <v>199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>
        <f ca="1">[1]Оплата!BC182</f>
        <v>-9825.1943999999985</v>
      </c>
      <c r="L184" s="43">
        <f ca="1">[1]Оплата!AA182</f>
        <v>0</v>
      </c>
      <c r="M184" s="43">
        <f>H184*M$6</f>
        <v>0</v>
      </c>
      <c r="N184" s="44">
        <f t="shared" si="40"/>
        <v>0</v>
      </c>
      <c r="O184" s="40">
        <f t="shared" si="34"/>
        <v>0</v>
      </c>
      <c r="P184" s="40"/>
      <c r="Q184" s="40"/>
      <c r="R184" s="44">
        <f t="shared" ca="1" si="39"/>
        <v>-9825.1943999999985</v>
      </c>
      <c r="S184" s="44" t="str">
        <f t="shared" si="33"/>
        <v>№157</v>
      </c>
    </row>
    <row r="185" spans="1:19">
      <c r="A185" s="10" t="s">
        <v>200</v>
      </c>
      <c r="B185" s="45">
        <v>16612.490000000002</v>
      </c>
      <c r="C185" s="4">
        <v>9995.7900000000009</v>
      </c>
      <c r="D185" s="10">
        <v>26610.09</v>
      </c>
      <c r="E185" s="45">
        <v>16612.490000000002</v>
      </c>
      <c r="F185" s="4">
        <v>9995.7900000000009</v>
      </c>
      <c r="G185" s="10">
        <v>26610.09</v>
      </c>
      <c r="H185" s="45">
        <f t="shared" si="38"/>
        <v>0</v>
      </c>
      <c r="I185" s="4">
        <f t="shared" si="38"/>
        <v>0</v>
      </c>
      <c r="J185" s="10">
        <f t="shared" si="32"/>
        <v>0</v>
      </c>
      <c r="K185" s="4">
        <f ca="1">[1]Оплата!BC183</f>
        <v>-6126.7397000000092</v>
      </c>
      <c r="L185" s="10">
        <f ca="1">[1]Оплата!AA183</f>
        <v>0</v>
      </c>
      <c r="M185" s="45">
        <f>H185*M$6</f>
        <v>0</v>
      </c>
      <c r="N185" s="4">
        <f t="shared" si="40"/>
        <v>0</v>
      </c>
      <c r="O185" s="10">
        <f t="shared" si="34"/>
        <v>0</v>
      </c>
      <c r="P185" s="10"/>
      <c r="Q185" s="10"/>
      <c r="R185" s="4">
        <f t="shared" ca="1" si="39"/>
        <v>-6126.7397000000092</v>
      </c>
      <c r="S185" s="4" t="str">
        <f t="shared" si="33"/>
        <v xml:space="preserve">№158 </v>
      </c>
    </row>
    <row r="186" spans="1:19">
      <c r="A186" s="40" t="s">
        <v>201</v>
      </c>
      <c r="B186" s="43"/>
      <c r="C186" s="43"/>
      <c r="D186" s="43"/>
      <c r="E186" s="43"/>
      <c r="F186" s="43"/>
      <c r="G186" s="43"/>
      <c r="H186" s="43"/>
      <c r="I186" s="43"/>
      <c r="J186" s="43">
        <f t="shared" si="32"/>
        <v>0</v>
      </c>
      <c r="K186" s="43">
        <f ca="1">[1]Оплата!BC184</f>
        <v>7119.9991</v>
      </c>
      <c r="L186" s="43">
        <f ca="1">[1]Оплата!AA184</f>
        <v>0</v>
      </c>
      <c r="M186" s="43"/>
      <c r="N186" s="44"/>
      <c r="O186" s="40"/>
      <c r="P186" s="40"/>
      <c r="Q186" s="40"/>
      <c r="R186" s="44">
        <f t="shared" ca="1" si="39"/>
        <v>7119.9991</v>
      </c>
      <c r="S186" s="44" t="str">
        <f t="shared" si="33"/>
        <v>№159снят</v>
      </c>
    </row>
    <row r="187" spans="1:19">
      <c r="A187" s="10" t="s">
        <v>202</v>
      </c>
      <c r="B187" s="45">
        <v>6163.52</v>
      </c>
      <c r="C187" s="4">
        <v>1831.43</v>
      </c>
      <c r="D187" s="10">
        <v>7995.09</v>
      </c>
      <c r="E187" s="45">
        <v>6163.52</v>
      </c>
      <c r="F187" s="4">
        <v>1831.43</v>
      </c>
      <c r="G187" s="10">
        <v>7995.09</v>
      </c>
      <c r="H187" s="45">
        <f t="shared" ref="H187:I189" si="42">E187-B187</f>
        <v>0</v>
      </c>
      <c r="I187" s="4">
        <f t="shared" si="42"/>
        <v>0</v>
      </c>
      <c r="J187" s="10">
        <f>SUM(H187:I187)</f>
        <v>0</v>
      </c>
      <c r="K187" s="4">
        <f ca="1">[1]Оплата!BC185</f>
        <v>13475.622799999996</v>
      </c>
      <c r="L187" s="10">
        <f ca="1">[1]Оплата!AA185</f>
        <v>0</v>
      </c>
      <c r="M187" s="10">
        <f t="shared" ref="M187:N202" si="43">H187*M$6</f>
        <v>0</v>
      </c>
      <c r="N187" s="4">
        <f t="shared" si="43"/>
        <v>0</v>
      </c>
      <c r="O187" s="10">
        <f t="shared" si="34"/>
        <v>0</v>
      </c>
      <c r="P187" s="10"/>
      <c r="Q187" s="10"/>
      <c r="R187" s="4">
        <f t="shared" ca="1" si="39"/>
        <v>13475.622799999996</v>
      </c>
      <c r="S187" s="4" t="str">
        <f t="shared" si="33"/>
        <v>№159а\1</v>
      </c>
    </row>
    <row r="188" spans="1:19">
      <c r="A188" s="40" t="s">
        <v>203</v>
      </c>
      <c r="B188" s="43">
        <v>1698.99</v>
      </c>
      <c r="C188" s="43">
        <v>678.35</v>
      </c>
      <c r="D188" s="43">
        <v>2377.38</v>
      </c>
      <c r="E188" s="43">
        <v>1699</v>
      </c>
      <c r="F188" s="43">
        <v>678.35</v>
      </c>
      <c r="G188" s="43">
        <v>2377.39</v>
      </c>
      <c r="H188" s="43">
        <f t="shared" si="42"/>
        <v>9.9999999999909051E-3</v>
      </c>
      <c r="I188" s="43">
        <f t="shared" si="42"/>
        <v>0</v>
      </c>
      <c r="J188" s="43">
        <f>SUM(H188:I188)</f>
        <v>9.9999999999909051E-3</v>
      </c>
      <c r="K188" s="43">
        <f ca="1">[1]Оплата!BC186</f>
        <v>-8368.7613000000019</v>
      </c>
      <c r="L188" s="43">
        <f ca="1">[1]Оплата!AA186</f>
        <v>0</v>
      </c>
      <c r="M188" s="43">
        <f t="shared" si="43"/>
        <v>6.8199999999937977E-2</v>
      </c>
      <c r="N188" s="44">
        <f t="shared" si="43"/>
        <v>0</v>
      </c>
      <c r="O188" s="40">
        <f t="shared" si="34"/>
        <v>6.8199999999937977E-2</v>
      </c>
      <c r="P188" s="40"/>
      <c r="Q188" s="40"/>
      <c r="R188" s="44">
        <f t="shared" ca="1" si="39"/>
        <v>-8368.8295000000016</v>
      </c>
      <c r="S188" s="44" t="str">
        <f t="shared" si="33"/>
        <v xml:space="preserve">№159а\2 </v>
      </c>
    </row>
    <row r="189" spans="1:19">
      <c r="A189" s="10" t="s">
        <v>204</v>
      </c>
      <c r="B189" s="45">
        <v>6723.83</v>
      </c>
      <c r="C189" s="4">
        <v>3105.42</v>
      </c>
      <c r="D189" s="10">
        <v>9829.34</v>
      </c>
      <c r="E189" s="45">
        <v>6723.83</v>
      </c>
      <c r="F189" s="4">
        <v>3105.42</v>
      </c>
      <c r="G189" s="10">
        <v>9829.34</v>
      </c>
      <c r="H189" s="45">
        <f t="shared" si="42"/>
        <v>0</v>
      </c>
      <c r="I189" s="4">
        <f t="shared" si="42"/>
        <v>0</v>
      </c>
      <c r="J189" s="10">
        <f>SUM(H189:I189)</f>
        <v>0</v>
      </c>
      <c r="K189" s="4">
        <f ca="1">[1]Оплата!BC187</f>
        <v>-2078.7950999999985</v>
      </c>
      <c r="L189" s="10">
        <f ca="1">[1]Оплата!AA187</f>
        <v>0</v>
      </c>
      <c r="M189" s="45">
        <f t="shared" si="43"/>
        <v>0</v>
      </c>
      <c r="N189" s="4">
        <f t="shared" si="43"/>
        <v>0</v>
      </c>
      <c r="O189" s="10">
        <f t="shared" si="34"/>
        <v>0</v>
      </c>
      <c r="P189" s="10"/>
      <c r="Q189" s="10"/>
      <c r="R189" s="4">
        <f t="shared" ca="1" si="39"/>
        <v>-2078.7950999999985</v>
      </c>
      <c r="S189" s="4" t="str">
        <f t="shared" si="33"/>
        <v>№160</v>
      </c>
    </row>
    <row r="190" spans="1:19">
      <c r="A190" s="40" t="s">
        <v>205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>
        <f ca="1">[1]Оплата!BC188</f>
        <v>0</v>
      </c>
      <c r="L190" s="43">
        <f ca="1">[1]Оплата!AA188</f>
        <v>0</v>
      </c>
      <c r="M190" s="43">
        <f t="shared" si="43"/>
        <v>0</v>
      </c>
      <c r="N190" s="44">
        <f t="shared" si="43"/>
        <v>0</v>
      </c>
      <c r="O190" s="40">
        <f t="shared" si="34"/>
        <v>0</v>
      </c>
      <c r="P190" s="40"/>
      <c r="Q190" s="40"/>
      <c r="R190" s="44">
        <f t="shared" ca="1" si="39"/>
        <v>0</v>
      </c>
      <c r="S190" s="44" t="str">
        <f t="shared" si="33"/>
        <v>№161 снят</v>
      </c>
    </row>
    <row r="191" spans="1:19">
      <c r="A191" s="10" t="s">
        <v>206</v>
      </c>
      <c r="B191" s="45"/>
      <c r="C191" s="4"/>
      <c r="D191" s="10"/>
      <c r="E191" s="45"/>
      <c r="F191" s="4"/>
      <c r="G191" s="10"/>
      <c r="H191" s="45"/>
      <c r="I191" s="4"/>
      <c r="J191" s="10"/>
      <c r="K191" s="4">
        <f ca="1">[1]Оплата!BC189</f>
        <v>2.0099999910598854E-3</v>
      </c>
      <c r="L191" s="10">
        <f ca="1">[1]Оплата!AA189</f>
        <v>0</v>
      </c>
      <c r="M191" s="41"/>
      <c r="N191" s="4">
        <f t="shared" si="43"/>
        <v>0</v>
      </c>
      <c r="O191" s="10">
        <f t="shared" si="34"/>
        <v>0</v>
      </c>
      <c r="P191" s="10"/>
      <c r="Q191" s="10"/>
      <c r="R191" s="4">
        <f t="shared" ca="1" si="39"/>
        <v>2.0099999910598854E-3</v>
      </c>
      <c r="S191" s="4" t="str">
        <f t="shared" si="33"/>
        <v>№161 3фсбыт</v>
      </c>
    </row>
    <row r="192" spans="1:19">
      <c r="A192" s="40" t="s">
        <v>207</v>
      </c>
      <c r="B192" s="43">
        <v>1293.47</v>
      </c>
      <c r="C192" s="43">
        <v>550.85</v>
      </c>
      <c r="D192" s="43">
        <v>1844.32</v>
      </c>
      <c r="E192" s="43">
        <v>1293.47</v>
      </c>
      <c r="F192" s="43">
        <v>550.86</v>
      </c>
      <c r="G192" s="43">
        <v>1844.33</v>
      </c>
      <c r="H192" s="43">
        <f t="shared" ref="H192:I201" si="44">E192-B192</f>
        <v>0</v>
      </c>
      <c r="I192" s="43">
        <f t="shared" si="44"/>
        <v>9.9999999999909051E-3</v>
      </c>
      <c r="J192" s="43">
        <f t="shared" si="32"/>
        <v>9.9999999999909051E-3</v>
      </c>
      <c r="K192" s="43">
        <f ca="1">[1]Оплата!BC190</f>
        <v>-292.12920000000014</v>
      </c>
      <c r="L192" s="43">
        <f ca="1">[1]Оплата!AA190</f>
        <v>0</v>
      </c>
      <c r="M192" s="43">
        <f>H192*M$6</f>
        <v>0</v>
      </c>
      <c r="N192" s="44">
        <f t="shared" si="43"/>
        <v>2.6499999999975897E-2</v>
      </c>
      <c r="O192" s="40">
        <f t="shared" si="34"/>
        <v>2.6499999999975897E-2</v>
      </c>
      <c r="P192" s="40"/>
      <c r="Q192" s="40"/>
      <c r="R192" s="44">
        <f t="shared" ca="1" si="39"/>
        <v>-292.15570000000014</v>
      </c>
      <c r="S192" s="44" t="str">
        <f t="shared" si="33"/>
        <v>№161а</v>
      </c>
    </row>
    <row r="193" spans="1:19">
      <c r="A193" s="10" t="s">
        <v>208</v>
      </c>
      <c r="B193" s="45">
        <v>82.05</v>
      </c>
      <c r="C193" s="4">
        <v>57.09</v>
      </c>
      <c r="D193" s="10">
        <v>139.16</v>
      </c>
      <c r="E193" s="45">
        <v>82.05</v>
      </c>
      <c r="F193" s="4">
        <v>57.09</v>
      </c>
      <c r="G193" s="10">
        <v>139.16</v>
      </c>
      <c r="H193" s="45">
        <f t="shared" si="44"/>
        <v>0</v>
      </c>
      <c r="I193" s="4">
        <f t="shared" si="44"/>
        <v>0</v>
      </c>
      <c r="J193" s="10">
        <f t="shared" si="32"/>
        <v>0</v>
      </c>
      <c r="K193" s="4">
        <f ca="1">[1]Оплата!BC191</f>
        <v>-22.866999999999749</v>
      </c>
      <c r="L193" s="10">
        <f ca="1">[1]Оплата!AA191</f>
        <v>0</v>
      </c>
      <c r="M193" s="45">
        <f>H193*M$6</f>
        <v>0</v>
      </c>
      <c r="N193" s="4">
        <f t="shared" si="43"/>
        <v>0</v>
      </c>
      <c r="O193" s="10">
        <f t="shared" si="34"/>
        <v>0</v>
      </c>
      <c r="P193" s="10"/>
      <c r="Q193" s="10"/>
      <c r="R193" s="4">
        <f t="shared" ca="1" si="39"/>
        <v>-22.866999999999749</v>
      </c>
      <c r="S193" s="4" t="str">
        <f t="shared" si="33"/>
        <v>№162</v>
      </c>
    </row>
    <row r="194" spans="1:19">
      <c r="A194" s="40" t="s">
        <v>209</v>
      </c>
      <c r="B194" s="43"/>
      <c r="C194" s="43"/>
      <c r="D194" s="43"/>
      <c r="E194" s="43"/>
      <c r="F194" s="43"/>
      <c r="G194" s="43"/>
      <c r="H194" s="43"/>
      <c r="I194" s="43"/>
      <c r="J194" s="43"/>
      <c r="K194" s="43">
        <f ca="1">[1]Оплата!BC192</f>
        <v>0.45970000000124855</v>
      </c>
      <c r="L194" s="43">
        <f ca="1">[1]Оплата!AA192</f>
        <v>0</v>
      </c>
      <c r="M194" s="43"/>
      <c r="N194" s="44">
        <f t="shared" si="43"/>
        <v>0</v>
      </c>
      <c r="O194" s="40">
        <f t="shared" si="34"/>
        <v>0</v>
      </c>
      <c r="P194" s="40"/>
      <c r="Q194" s="40"/>
      <c r="R194" s="44">
        <f t="shared" ca="1" si="39"/>
        <v>0.45970000000124855</v>
      </c>
      <c r="S194" s="44" t="str">
        <f t="shared" si="33"/>
        <v>№163сбыт</v>
      </c>
    </row>
    <row r="195" spans="1:19">
      <c r="A195" s="10" t="s">
        <v>210</v>
      </c>
      <c r="B195" s="45">
        <v>10586.77</v>
      </c>
      <c r="C195" s="4">
        <v>3588.14</v>
      </c>
      <c r="D195" s="10">
        <v>14175.15</v>
      </c>
      <c r="E195" s="45">
        <v>10586.77</v>
      </c>
      <c r="F195" s="4">
        <v>3588.14</v>
      </c>
      <c r="G195" s="10">
        <v>14175.15</v>
      </c>
      <c r="H195" s="45">
        <f t="shared" si="44"/>
        <v>0</v>
      </c>
      <c r="I195" s="4">
        <f t="shared" si="44"/>
        <v>0</v>
      </c>
      <c r="J195" s="10">
        <f t="shared" si="32"/>
        <v>0</v>
      </c>
      <c r="K195" s="4">
        <f ca="1">[1]Оплата!BC193</f>
        <v>9.9999999561184438E-4</v>
      </c>
      <c r="L195" s="10">
        <f ca="1">[1]Оплата!AA193</f>
        <v>0</v>
      </c>
      <c r="M195" s="45">
        <f>H195*M$6</f>
        <v>0</v>
      </c>
      <c r="N195" s="4">
        <f t="shared" si="43"/>
        <v>0</v>
      </c>
      <c r="O195" s="10">
        <f t="shared" si="34"/>
        <v>0</v>
      </c>
      <c r="P195" s="10"/>
      <c r="Q195" s="10"/>
      <c r="R195" s="4">
        <f t="shared" ca="1" si="39"/>
        <v>9.9999999561184438E-4</v>
      </c>
      <c r="S195" s="4" t="str">
        <f t="shared" si="33"/>
        <v>№164</v>
      </c>
    </row>
    <row r="196" spans="1:19">
      <c r="A196" s="40" t="s">
        <v>211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>
        <f ca="1">[1]Оплата!BC194</f>
        <v>-994.21100000000354</v>
      </c>
      <c r="L196" s="43">
        <f ca="1">[1]Оплата!AA194</f>
        <v>0</v>
      </c>
      <c r="M196" s="43"/>
      <c r="N196" s="44"/>
      <c r="O196" s="40"/>
      <c r="P196" s="40"/>
      <c r="Q196" s="40"/>
      <c r="R196" s="44">
        <f t="shared" ca="1" si="39"/>
        <v>-994.21100000000354</v>
      </c>
      <c r="S196" s="44" t="str">
        <f t="shared" si="33"/>
        <v>№165</v>
      </c>
    </row>
    <row r="197" spans="1:19">
      <c r="A197" s="10" t="s">
        <v>212</v>
      </c>
      <c r="B197" s="45">
        <v>2943.3</v>
      </c>
      <c r="C197" s="4">
        <v>3991</v>
      </c>
      <c r="D197" s="10">
        <v>6934.42</v>
      </c>
      <c r="E197" s="45">
        <v>2943.3</v>
      </c>
      <c r="F197" s="4">
        <v>3991</v>
      </c>
      <c r="G197" s="10">
        <v>6934.42</v>
      </c>
      <c r="H197" s="45">
        <f t="shared" si="44"/>
        <v>0</v>
      </c>
      <c r="I197" s="4">
        <f t="shared" si="44"/>
        <v>0</v>
      </c>
      <c r="J197" s="10">
        <f>SUM(H197:I197)</f>
        <v>0</v>
      </c>
      <c r="K197" s="4">
        <f ca="1">[1]Оплата!BC195</f>
        <v>8339.2908999999981</v>
      </c>
      <c r="L197" s="10">
        <f ca="1">[1]Оплата!AA195</f>
        <v>0</v>
      </c>
      <c r="M197" s="45">
        <f>H197*M$6</f>
        <v>0</v>
      </c>
      <c r="N197" s="4">
        <f t="shared" si="43"/>
        <v>0</v>
      </c>
      <c r="O197" s="10">
        <f t="shared" si="34"/>
        <v>0</v>
      </c>
      <c r="P197" s="10"/>
      <c r="Q197" s="10"/>
      <c r="R197" s="4">
        <f t="shared" ca="1" si="39"/>
        <v>8339.2908999999981</v>
      </c>
      <c r="S197" s="4" t="str">
        <f t="shared" si="33"/>
        <v>№166</v>
      </c>
    </row>
    <row r="198" spans="1:19">
      <c r="A198" s="40" t="s">
        <v>213</v>
      </c>
      <c r="B198" s="43"/>
      <c r="C198" s="43"/>
      <c r="D198" s="43"/>
      <c r="E198" s="43"/>
      <c r="F198" s="43"/>
      <c r="G198" s="43"/>
      <c r="H198" s="43"/>
      <c r="I198" s="43"/>
      <c r="J198" s="43"/>
      <c r="K198" s="43">
        <f ca="1">[1]Оплата!BC196</f>
        <v>2562.8873000000031</v>
      </c>
      <c r="L198" s="43">
        <f ca="1">[1]Оплата!AA196</f>
        <v>0</v>
      </c>
      <c r="M198" s="43"/>
      <c r="N198" s="44">
        <f t="shared" si="43"/>
        <v>0</v>
      </c>
      <c r="O198" s="40">
        <f t="shared" si="34"/>
        <v>0</v>
      </c>
      <c r="P198" s="40"/>
      <c r="Q198" s="40"/>
      <c r="R198" s="44">
        <f t="shared" ca="1" si="39"/>
        <v>2562.8873000000031</v>
      </c>
      <c r="S198" s="44" t="str">
        <f t="shared" si="33"/>
        <v>№167</v>
      </c>
    </row>
    <row r="199" spans="1:19">
      <c r="A199" s="10" t="s">
        <v>214</v>
      </c>
      <c r="B199" s="45">
        <v>10510.22</v>
      </c>
      <c r="C199" s="4">
        <v>5922.33</v>
      </c>
      <c r="D199" s="10">
        <v>16432.560000000001</v>
      </c>
      <c r="E199" s="45">
        <v>10510.22</v>
      </c>
      <c r="F199" s="4">
        <v>5922.33</v>
      </c>
      <c r="G199" s="10">
        <v>16432.560000000001</v>
      </c>
      <c r="H199" s="45">
        <f t="shared" si="44"/>
        <v>0</v>
      </c>
      <c r="I199" s="4">
        <f t="shared" si="44"/>
        <v>0</v>
      </c>
      <c r="J199" s="10">
        <f t="shared" si="32"/>
        <v>0</v>
      </c>
      <c r="K199" s="4">
        <f ca="1">[1]Оплата!BC197</f>
        <v>26.260400000006239</v>
      </c>
      <c r="L199" s="10">
        <f ca="1">[1]Оплата!AA197</f>
        <v>0</v>
      </c>
      <c r="M199" s="45">
        <f>H199*M$6</f>
        <v>0</v>
      </c>
      <c r="N199" s="4">
        <f t="shared" si="43"/>
        <v>0</v>
      </c>
      <c r="O199" s="10">
        <f t="shared" si="34"/>
        <v>0</v>
      </c>
      <c r="P199" s="10"/>
      <c r="Q199" s="10"/>
      <c r="R199" s="4">
        <f t="shared" ca="1" si="39"/>
        <v>26.260400000006239</v>
      </c>
      <c r="S199" s="4" t="str">
        <f t="shared" si="33"/>
        <v>№168</v>
      </c>
    </row>
    <row r="200" spans="1:19">
      <c r="A200" s="40" t="s">
        <v>215</v>
      </c>
      <c r="B200" s="43">
        <v>993.98</v>
      </c>
      <c r="C200" s="43">
        <v>351.28000000000003</v>
      </c>
      <c r="D200" s="43">
        <v>1345.27</v>
      </c>
      <c r="E200" s="43">
        <v>993.98</v>
      </c>
      <c r="F200" s="43">
        <v>351.28000000000003</v>
      </c>
      <c r="G200" s="43">
        <v>1345.27</v>
      </c>
      <c r="H200" s="43">
        <f t="shared" si="44"/>
        <v>0</v>
      </c>
      <c r="I200" s="43">
        <f t="shared" si="44"/>
        <v>0</v>
      </c>
      <c r="J200" s="43">
        <f t="shared" si="32"/>
        <v>0</v>
      </c>
      <c r="K200" s="43">
        <f ca="1">[1]Оплата!BC198</f>
        <v>4181.7017999999998</v>
      </c>
      <c r="L200" s="43">
        <f ca="1">[1]Оплата!AA198</f>
        <v>0</v>
      </c>
      <c r="M200" s="43">
        <f>H200*M$6</f>
        <v>0</v>
      </c>
      <c r="N200" s="44">
        <f t="shared" si="43"/>
        <v>0</v>
      </c>
      <c r="O200" s="40">
        <f t="shared" si="34"/>
        <v>0</v>
      </c>
      <c r="P200" s="40"/>
      <c r="Q200" s="40"/>
      <c r="R200" s="44">
        <f t="shared" ca="1" si="39"/>
        <v>4181.7017999999998</v>
      </c>
      <c r="S200" s="44" t="str">
        <f t="shared" si="33"/>
        <v>№169</v>
      </c>
    </row>
    <row r="201" spans="1:19">
      <c r="A201" s="10" t="s">
        <v>216</v>
      </c>
      <c r="B201" s="45">
        <v>7044.39</v>
      </c>
      <c r="C201" s="4">
        <v>3508.98</v>
      </c>
      <c r="D201" s="10">
        <v>10553.380000000001</v>
      </c>
      <c r="E201" s="45">
        <v>7044.39</v>
      </c>
      <c r="F201" s="4">
        <v>3508.98</v>
      </c>
      <c r="G201" s="10">
        <v>10553.380000000001</v>
      </c>
      <c r="H201" s="45">
        <f t="shared" si="44"/>
        <v>0</v>
      </c>
      <c r="I201" s="4">
        <f t="shared" si="44"/>
        <v>0</v>
      </c>
      <c r="J201" s="10">
        <f t="shared" si="32"/>
        <v>0</v>
      </c>
      <c r="K201" s="4">
        <f ca="1">[1]Оплата!BC199</f>
        <v>-1654.4184000000027</v>
      </c>
      <c r="L201" s="10">
        <f ca="1">[1]Оплата!AA199</f>
        <v>0</v>
      </c>
      <c r="M201" s="45">
        <f>H201*M$6</f>
        <v>0</v>
      </c>
      <c r="N201" s="4">
        <f t="shared" si="43"/>
        <v>0</v>
      </c>
      <c r="O201" s="10">
        <f t="shared" si="34"/>
        <v>0</v>
      </c>
      <c r="P201" s="10"/>
      <c r="Q201" s="10"/>
      <c r="R201" s="4">
        <f t="shared" ca="1" si="39"/>
        <v>-1654.4184000000027</v>
      </c>
      <c r="S201" s="4" t="str">
        <f t="shared" si="33"/>
        <v>№170</v>
      </c>
    </row>
    <row r="202" spans="1:19">
      <c r="A202" s="40" t="s">
        <v>217</v>
      </c>
      <c r="B202" s="43"/>
      <c r="C202" s="43"/>
      <c r="D202" s="43"/>
      <c r="E202" s="43"/>
      <c r="F202" s="43"/>
      <c r="G202" s="43"/>
      <c r="H202" s="43"/>
      <c r="I202" s="43"/>
      <c r="J202" s="43"/>
      <c r="K202" s="43">
        <f ca="1">[1]Оплата!BC200</f>
        <v>18.241000000005442</v>
      </c>
      <c r="L202" s="43">
        <f ca="1">[1]Оплата!AA200</f>
        <v>0</v>
      </c>
      <c r="M202" s="43">
        <f>H202*M$6</f>
        <v>0</v>
      </c>
      <c r="N202" s="44">
        <f t="shared" si="43"/>
        <v>0</v>
      </c>
      <c r="O202" s="40">
        <f t="shared" si="34"/>
        <v>0</v>
      </c>
      <c r="P202" s="40"/>
      <c r="Q202" s="40"/>
      <c r="R202" s="44">
        <f t="shared" ca="1" si="39"/>
        <v>18.241000000005442</v>
      </c>
      <c r="S202" s="44" t="str">
        <f t="shared" si="33"/>
        <v>№171 сбыт</v>
      </c>
    </row>
    <row r="203" spans="1:19">
      <c r="A203" s="10" t="s">
        <v>218</v>
      </c>
      <c r="B203" s="45"/>
      <c r="C203" s="4"/>
      <c r="D203" s="10"/>
      <c r="E203" s="45"/>
      <c r="F203" s="4"/>
      <c r="G203" s="10"/>
      <c r="H203" s="45"/>
      <c r="I203" s="4"/>
      <c r="J203" s="10"/>
      <c r="K203" s="4">
        <f ca="1">[1]Оплата!BC201</f>
        <v>1.4999999998508429E-3</v>
      </c>
      <c r="L203" s="10">
        <f ca="1">[1]Оплата!AA201</f>
        <v>0</v>
      </c>
      <c r="M203" s="45">
        <f>H203*M$6</f>
        <v>0</v>
      </c>
      <c r="N203" s="4">
        <f t="shared" ref="N203:N218" si="45">I203*N$6</f>
        <v>0</v>
      </c>
      <c r="O203" s="10">
        <f t="shared" si="34"/>
        <v>0</v>
      </c>
      <c r="P203" s="10"/>
      <c r="Q203" s="10"/>
      <c r="R203" s="4">
        <f t="shared" ca="1" si="39"/>
        <v>1.4999999998508429E-3</v>
      </c>
      <c r="S203" s="4" t="str">
        <f t="shared" ref="S203:S266" si="46">A203</f>
        <v>№172 сбыт</v>
      </c>
    </row>
    <row r="204" spans="1:19">
      <c r="A204" s="40" t="s">
        <v>219</v>
      </c>
      <c r="B204" s="43">
        <v>13367.9</v>
      </c>
      <c r="C204" s="43">
        <v>7000</v>
      </c>
      <c r="D204" s="43">
        <v>20367.990000000002</v>
      </c>
      <c r="E204" s="43">
        <v>13367.91</v>
      </c>
      <c r="F204" s="43">
        <v>7000</v>
      </c>
      <c r="G204" s="43">
        <v>20368</v>
      </c>
      <c r="H204" s="43"/>
      <c r="I204" s="43"/>
      <c r="J204" s="43"/>
      <c r="K204" s="43">
        <f ca="1">[1]Оплата!BC202</f>
        <v>105.44470000000439</v>
      </c>
      <c r="L204" s="43">
        <f ca="1">[1]Оплата!AA202</f>
        <v>0</v>
      </c>
      <c r="M204" s="43"/>
      <c r="N204" s="44">
        <f t="shared" si="45"/>
        <v>0</v>
      </c>
      <c r="O204" s="40">
        <f t="shared" si="34"/>
        <v>0</v>
      </c>
      <c r="P204" s="40"/>
      <c r="Q204" s="40"/>
      <c r="R204" s="44">
        <f t="shared" ca="1" si="39"/>
        <v>105.44470000000439</v>
      </c>
      <c r="S204" s="44" t="str">
        <f t="shared" si="46"/>
        <v>№173 сбыт</v>
      </c>
    </row>
    <row r="205" spans="1:19">
      <c r="A205" s="10" t="s">
        <v>220</v>
      </c>
      <c r="B205" s="45"/>
      <c r="C205" s="4"/>
      <c r="D205" s="10"/>
      <c r="E205" s="45"/>
      <c r="F205" s="4"/>
      <c r="G205" s="10"/>
      <c r="H205" s="45"/>
      <c r="I205" s="4"/>
      <c r="J205" s="10"/>
      <c r="K205" s="4">
        <f ca="1">[1]Оплата!BC203</f>
        <v>-225.76390000000123</v>
      </c>
      <c r="L205" s="10">
        <f ca="1">[1]Оплата!AA203</f>
        <v>0</v>
      </c>
      <c r="M205" s="45"/>
      <c r="N205" s="4">
        <f t="shared" si="45"/>
        <v>0</v>
      </c>
      <c r="O205" s="10">
        <f t="shared" ref="O205:O268" si="47">SUM(M205:N205)</f>
        <v>0</v>
      </c>
      <c r="P205" s="10"/>
      <c r="Q205" s="10"/>
      <c r="R205" s="4">
        <f t="shared" ca="1" si="39"/>
        <v>-225.76390000000123</v>
      </c>
      <c r="S205" s="4" t="str">
        <f t="shared" si="46"/>
        <v xml:space="preserve">№174 </v>
      </c>
    </row>
    <row r="206" spans="1:19">
      <c r="A206" s="40" t="s">
        <v>221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>
        <f ca="1">[1]Оплата!BC204</f>
        <v>0.80379999999695428</v>
      </c>
      <c r="L206" s="43">
        <f ca="1">[1]Оплата!AA204</f>
        <v>0</v>
      </c>
      <c r="M206" s="43"/>
      <c r="N206" s="44">
        <f t="shared" si="45"/>
        <v>0</v>
      </c>
      <c r="O206" s="40">
        <f t="shared" si="47"/>
        <v>0</v>
      </c>
      <c r="P206" s="40"/>
      <c r="Q206" s="40"/>
      <c r="R206" s="44">
        <f t="shared" ca="1" si="39"/>
        <v>0.80379999999695428</v>
      </c>
      <c r="S206" s="44" t="str">
        <f t="shared" si="46"/>
        <v>№175 сбыт</v>
      </c>
    </row>
    <row r="207" spans="1:19">
      <c r="A207" s="10" t="s">
        <v>222</v>
      </c>
      <c r="B207" s="45"/>
      <c r="C207" s="4"/>
      <c r="D207" s="10"/>
      <c r="E207" s="45"/>
      <c r="F207" s="4"/>
      <c r="G207" s="10"/>
      <c r="H207" s="45"/>
      <c r="I207" s="4"/>
      <c r="J207" s="10"/>
      <c r="K207" s="4">
        <f ca="1">[1]Оплата!BC205</f>
        <v>23346.706199999997</v>
      </c>
      <c r="L207" s="10">
        <f ca="1">[1]Оплата!AA205</f>
        <v>0</v>
      </c>
      <c r="M207" s="45"/>
      <c r="N207" s="4"/>
      <c r="O207" s="10"/>
      <c r="P207" s="10"/>
      <c r="Q207" s="10"/>
      <c r="R207" s="4">
        <f t="shared" ca="1" si="39"/>
        <v>23346.706199999997</v>
      </c>
      <c r="S207" s="4" t="str">
        <f t="shared" si="46"/>
        <v xml:space="preserve">№176\1 </v>
      </c>
    </row>
    <row r="208" spans="1:19">
      <c r="A208" s="40" t="s">
        <v>223</v>
      </c>
      <c r="B208" s="43"/>
      <c r="C208" s="43"/>
      <c r="D208" s="43"/>
      <c r="E208" s="43"/>
      <c r="F208" s="43"/>
      <c r="G208" s="43"/>
      <c r="H208" s="43"/>
      <c r="I208" s="43"/>
      <c r="J208" s="43"/>
      <c r="K208" s="43">
        <f ca="1">[1]Оплата!BC206</f>
        <v>-23346.706999999995</v>
      </c>
      <c r="L208" s="43">
        <f ca="1">[1]Оплата!AA206</f>
        <v>0</v>
      </c>
      <c r="M208" s="43"/>
      <c r="N208" s="44"/>
      <c r="O208" s="40"/>
      <c r="P208" s="40"/>
      <c r="Q208" s="40"/>
      <c r="R208" s="44">
        <f t="shared" ca="1" si="39"/>
        <v>-23346.706999999995</v>
      </c>
      <c r="S208" s="44" t="str">
        <f t="shared" si="46"/>
        <v xml:space="preserve">№176\2 </v>
      </c>
    </row>
    <row r="209" spans="1:19">
      <c r="A209" s="10" t="s">
        <v>224</v>
      </c>
      <c r="B209" s="45">
        <v>8399.4600000000009</v>
      </c>
      <c r="C209" s="4">
        <v>2250.63</v>
      </c>
      <c r="D209" s="10">
        <v>10650.1</v>
      </c>
      <c r="E209" s="45">
        <v>8399.48</v>
      </c>
      <c r="F209" s="4">
        <v>2250.65</v>
      </c>
      <c r="G209" s="10">
        <v>10650.130000000001</v>
      </c>
      <c r="H209" s="45">
        <f t="shared" ref="H209:I224" si="48">E209-B209</f>
        <v>1.9999999998617568E-2</v>
      </c>
      <c r="I209" s="4">
        <f t="shared" si="48"/>
        <v>1.999999999998181E-2</v>
      </c>
      <c r="J209" s="10">
        <f t="shared" ref="J209:J262" si="49">SUM(H209:I209)</f>
        <v>3.9999999998599378E-2</v>
      </c>
      <c r="K209" s="4">
        <f ca="1">[1]Оплата!BC207</f>
        <v>-1711.0054000000061</v>
      </c>
      <c r="L209" s="10">
        <f ca="1">[1]Оплата!AA207</f>
        <v>0</v>
      </c>
      <c r="M209" s="45">
        <f t="shared" ref="M209:N222" si="50">H209*M$6</f>
        <v>0.13639999999057181</v>
      </c>
      <c r="N209" s="4">
        <f t="shared" si="50"/>
        <v>5.2999999999951794E-2</v>
      </c>
      <c r="O209" s="10">
        <f t="shared" si="47"/>
        <v>0.18939999999052359</v>
      </c>
      <c r="P209" s="10"/>
      <c r="Q209" s="10"/>
      <c r="R209" s="4">
        <f t="shared" ca="1" si="39"/>
        <v>-1711.1947999999966</v>
      </c>
      <c r="S209" s="4" t="str">
        <f t="shared" si="46"/>
        <v xml:space="preserve">№177 </v>
      </c>
    </row>
    <row r="210" spans="1:19">
      <c r="A210" s="40" t="s">
        <v>225</v>
      </c>
      <c r="B210" s="43">
        <v>4038.64</v>
      </c>
      <c r="C210" s="43">
        <v>2431.2200000000003</v>
      </c>
      <c r="D210" s="43">
        <v>6469.87</v>
      </c>
      <c r="E210" s="43">
        <v>4038.69</v>
      </c>
      <c r="F210" s="43">
        <v>2431.2200000000003</v>
      </c>
      <c r="G210" s="43">
        <v>6469.93</v>
      </c>
      <c r="H210" s="43">
        <f t="shared" si="48"/>
        <v>5.0000000000181899E-2</v>
      </c>
      <c r="I210" s="43">
        <f t="shared" si="48"/>
        <v>0</v>
      </c>
      <c r="J210" s="43">
        <f t="shared" si="49"/>
        <v>5.0000000000181899E-2</v>
      </c>
      <c r="K210" s="43">
        <f ca="1">[1]Оплата!BC208</f>
        <v>1592.5763000000004</v>
      </c>
      <c r="L210" s="43">
        <f ca="1">[1]Оплата!AA208</f>
        <v>0</v>
      </c>
      <c r="M210" s="43">
        <f t="shared" si="50"/>
        <v>0.34100000000124059</v>
      </c>
      <c r="N210" s="44">
        <f t="shared" si="50"/>
        <v>0</v>
      </c>
      <c r="O210" s="40">
        <f>SUM(M210:N210)</f>
        <v>0.34100000000124059</v>
      </c>
      <c r="P210" s="40"/>
      <c r="Q210" s="40"/>
      <c r="R210" s="44">
        <f t="shared" ca="1" si="39"/>
        <v>1592.2352999999991</v>
      </c>
      <c r="S210" s="44" t="str">
        <f t="shared" si="46"/>
        <v xml:space="preserve">№178 </v>
      </c>
    </row>
    <row r="211" spans="1:19">
      <c r="A211" s="10" t="s">
        <v>226</v>
      </c>
      <c r="B211" s="45">
        <v>3427.48</v>
      </c>
      <c r="C211" s="4">
        <v>2128.0300000000002</v>
      </c>
      <c r="D211" s="10">
        <v>5555.58</v>
      </c>
      <c r="E211" s="45">
        <v>3427.77</v>
      </c>
      <c r="F211" s="4">
        <v>2128.0300000000002</v>
      </c>
      <c r="G211" s="10">
        <v>5555.87</v>
      </c>
      <c r="H211" s="45">
        <f t="shared" si="48"/>
        <v>0.28999999999996362</v>
      </c>
      <c r="I211" s="4">
        <f t="shared" si="48"/>
        <v>0</v>
      </c>
      <c r="J211" s="10">
        <f t="shared" si="49"/>
        <v>0.28999999999996362</v>
      </c>
      <c r="K211" s="4">
        <f ca="1">[1]Оплата!BC209</f>
        <v>1.1208999999992102</v>
      </c>
      <c r="L211" s="10">
        <f ca="1">[1]Оплата!AA209</f>
        <v>0</v>
      </c>
      <c r="M211" s="45">
        <f t="shared" si="50"/>
        <v>1.977799999999752</v>
      </c>
      <c r="N211" s="4">
        <f t="shared" si="50"/>
        <v>0</v>
      </c>
      <c r="O211" s="10">
        <f t="shared" si="47"/>
        <v>1.977799999999752</v>
      </c>
      <c r="P211" s="10"/>
      <c r="Q211" s="10"/>
      <c r="R211" s="4">
        <f t="shared" ca="1" si="39"/>
        <v>-0.85690000000054178</v>
      </c>
      <c r="S211" s="4" t="str">
        <f t="shared" si="46"/>
        <v xml:space="preserve">№179 </v>
      </c>
    </row>
    <row r="212" spans="1:19">
      <c r="A212" s="40" t="s">
        <v>227</v>
      </c>
      <c r="B212" s="43">
        <v>15771.36</v>
      </c>
      <c r="C212" s="43">
        <v>7985.9800000000005</v>
      </c>
      <c r="D212" s="43">
        <v>23757.350000000002</v>
      </c>
      <c r="E212" s="43">
        <v>15771.36</v>
      </c>
      <c r="F212" s="43">
        <v>7985.9800000000005</v>
      </c>
      <c r="G212" s="43">
        <v>23757.350000000002</v>
      </c>
      <c r="H212" s="43">
        <f t="shared" si="48"/>
        <v>0</v>
      </c>
      <c r="I212" s="43">
        <f t="shared" si="48"/>
        <v>0</v>
      </c>
      <c r="J212" s="43">
        <f t="shared" si="49"/>
        <v>0</v>
      </c>
      <c r="K212" s="43">
        <f ca="1">[1]Оплата!BC210</f>
        <v>-7035.4463000000051</v>
      </c>
      <c r="L212" s="43">
        <f ca="1">[1]Оплата!AA210</f>
        <v>7000</v>
      </c>
      <c r="M212" s="43">
        <f t="shared" si="50"/>
        <v>0</v>
      </c>
      <c r="N212" s="44">
        <f t="shared" si="50"/>
        <v>0</v>
      </c>
      <c r="O212" s="40">
        <f t="shared" si="47"/>
        <v>0</v>
      </c>
      <c r="P212" s="40"/>
      <c r="Q212" s="40"/>
      <c r="R212" s="44">
        <f t="shared" ca="1" si="39"/>
        <v>-35.446300000005067</v>
      </c>
      <c r="S212" s="44" t="str">
        <f t="shared" si="46"/>
        <v xml:space="preserve">№180 </v>
      </c>
    </row>
    <row r="213" spans="1:19">
      <c r="A213" s="10" t="s">
        <v>228</v>
      </c>
      <c r="B213" s="45">
        <v>5749.08</v>
      </c>
      <c r="C213" s="4">
        <v>6404.72</v>
      </c>
      <c r="D213" s="10">
        <v>12153.85</v>
      </c>
      <c r="E213" s="45">
        <v>5755.22</v>
      </c>
      <c r="F213" s="4">
        <v>6404.72</v>
      </c>
      <c r="G213" s="10">
        <v>12160</v>
      </c>
      <c r="H213" s="45">
        <f t="shared" si="48"/>
        <v>6.1400000000003274</v>
      </c>
      <c r="I213" s="4">
        <f t="shared" si="48"/>
        <v>0</v>
      </c>
      <c r="J213" s="10">
        <f t="shared" si="49"/>
        <v>6.1400000000003274</v>
      </c>
      <c r="K213" s="4">
        <f ca="1">[1]Оплата!BC211</f>
        <v>-12.522099999999952</v>
      </c>
      <c r="L213" s="10">
        <f ca="1">[1]Оплата!AA211</f>
        <v>300</v>
      </c>
      <c r="M213" s="45">
        <f t="shared" si="50"/>
        <v>41.874800000002232</v>
      </c>
      <c r="N213" s="4">
        <f t="shared" si="50"/>
        <v>0</v>
      </c>
      <c r="O213" s="10">
        <f t="shared" si="47"/>
        <v>41.874800000002232</v>
      </c>
      <c r="P213" s="10"/>
      <c r="Q213" s="10"/>
      <c r="R213" s="4">
        <f t="shared" ca="1" si="39"/>
        <v>245.60309999999782</v>
      </c>
      <c r="S213" s="4" t="str">
        <f t="shared" si="46"/>
        <v xml:space="preserve">№181 </v>
      </c>
    </row>
    <row r="214" spans="1:19">
      <c r="A214" s="40" t="s">
        <v>229</v>
      </c>
      <c r="B214" s="43">
        <v>34440.53</v>
      </c>
      <c r="C214" s="43">
        <v>41412.28</v>
      </c>
      <c r="D214" s="43">
        <v>75852.960000000006</v>
      </c>
      <c r="E214" s="43">
        <v>34440.53</v>
      </c>
      <c r="F214" s="43">
        <v>41412.28</v>
      </c>
      <c r="G214" s="43">
        <v>75852.960000000006</v>
      </c>
      <c r="H214" s="43">
        <f t="shared" si="48"/>
        <v>0</v>
      </c>
      <c r="I214" s="43">
        <f t="shared" si="48"/>
        <v>0</v>
      </c>
      <c r="J214" s="43">
        <f t="shared" si="49"/>
        <v>0</v>
      </c>
      <c r="K214" s="43">
        <f ca="1">[1]Оплата!BC212</f>
        <v>97.697499999996595</v>
      </c>
      <c r="L214" s="43">
        <f ca="1">[1]Оплата!AA212</f>
        <v>0</v>
      </c>
      <c r="M214" s="43">
        <f t="shared" si="50"/>
        <v>0</v>
      </c>
      <c r="N214" s="44">
        <f t="shared" si="50"/>
        <v>0</v>
      </c>
      <c r="O214" s="40">
        <f t="shared" si="47"/>
        <v>0</v>
      </c>
      <c r="P214" s="40"/>
      <c r="Q214" s="40"/>
      <c r="R214" s="44">
        <f t="shared" ca="1" si="39"/>
        <v>97.697499999996595</v>
      </c>
      <c r="S214" s="44" t="str">
        <f t="shared" si="46"/>
        <v xml:space="preserve">№182 </v>
      </c>
    </row>
    <row r="215" spans="1:19">
      <c r="A215" s="10" t="s">
        <v>230</v>
      </c>
      <c r="B215" s="45">
        <v>3823.75</v>
      </c>
      <c r="C215" s="4">
        <v>826.73</v>
      </c>
      <c r="D215" s="10">
        <v>4650.49</v>
      </c>
      <c r="E215" s="45">
        <v>3823.75</v>
      </c>
      <c r="F215" s="4">
        <v>826.73</v>
      </c>
      <c r="G215" s="10">
        <v>4650.49</v>
      </c>
      <c r="H215" s="45">
        <f t="shared" si="48"/>
        <v>0</v>
      </c>
      <c r="I215" s="4">
        <f t="shared" si="48"/>
        <v>0</v>
      </c>
      <c r="J215" s="10">
        <f t="shared" si="49"/>
        <v>0</v>
      </c>
      <c r="K215" s="4">
        <f ca="1">[1]Оплата!BC213</f>
        <v>746.90890000000013</v>
      </c>
      <c r="L215" s="10">
        <f ca="1">[1]Оплата!AA213</f>
        <v>0</v>
      </c>
      <c r="M215" s="45">
        <f t="shared" si="50"/>
        <v>0</v>
      </c>
      <c r="N215" s="4">
        <f t="shared" si="50"/>
        <v>0</v>
      </c>
      <c r="O215" s="10">
        <f t="shared" si="47"/>
        <v>0</v>
      </c>
      <c r="P215" s="10"/>
      <c r="Q215" s="10"/>
      <c r="R215" s="4">
        <f t="shared" ca="1" si="39"/>
        <v>746.90890000000013</v>
      </c>
      <c r="S215" s="4" t="str">
        <f t="shared" si="46"/>
        <v xml:space="preserve">№183 </v>
      </c>
    </row>
    <row r="216" spans="1:19">
      <c r="A216" s="40" t="s">
        <v>231</v>
      </c>
      <c r="B216" s="43">
        <v>17594.740000000002</v>
      </c>
      <c r="C216" s="43">
        <v>8318.61</v>
      </c>
      <c r="D216" s="43">
        <v>25913.360000000001</v>
      </c>
      <c r="E216" s="43">
        <v>17726.37</v>
      </c>
      <c r="F216" s="43">
        <v>8385.2100000000009</v>
      </c>
      <c r="G216" s="43">
        <v>26111.59</v>
      </c>
      <c r="H216" s="43">
        <f t="shared" si="48"/>
        <v>131.62999999999738</v>
      </c>
      <c r="I216" s="43">
        <f t="shared" si="48"/>
        <v>66.600000000000364</v>
      </c>
      <c r="J216" s="43">
        <f t="shared" si="49"/>
        <v>198.22999999999774</v>
      </c>
      <c r="K216" s="43">
        <f ca="1">[1]Оплата!BC214</f>
        <v>-1129.7651000000087</v>
      </c>
      <c r="L216" s="43">
        <f ca="1">[1]Оплата!AA214</f>
        <v>1200</v>
      </c>
      <c r="M216" s="43">
        <f t="shared" si="50"/>
        <v>897.71659999998212</v>
      </c>
      <c r="N216" s="44">
        <f t="shared" si="50"/>
        <v>176.49000000000095</v>
      </c>
      <c r="O216" s="40">
        <f t="shared" si="47"/>
        <v>1074.2065999999832</v>
      </c>
      <c r="P216" s="40"/>
      <c r="Q216" s="40"/>
      <c r="R216" s="44">
        <f t="shared" ca="1" si="39"/>
        <v>-1003.9716999999919</v>
      </c>
      <c r="S216" s="44" t="str">
        <f t="shared" si="46"/>
        <v xml:space="preserve">№184 </v>
      </c>
    </row>
    <row r="217" spans="1:19">
      <c r="A217" s="10" t="s">
        <v>232</v>
      </c>
      <c r="B217" s="45"/>
      <c r="C217" s="4"/>
      <c r="D217" s="10"/>
      <c r="E217" s="45"/>
      <c r="F217" s="4"/>
      <c r="G217" s="10"/>
      <c r="H217" s="45"/>
      <c r="I217" s="4"/>
      <c r="J217" s="10"/>
      <c r="K217" s="4">
        <f ca="1">[1]Оплата!BC215</f>
        <v>-6.5025999999999513</v>
      </c>
      <c r="L217" s="10">
        <f ca="1">[1]Оплата!AA215</f>
        <v>0</v>
      </c>
      <c r="M217" s="45"/>
      <c r="N217" s="4">
        <f t="shared" si="50"/>
        <v>0</v>
      </c>
      <c r="O217" s="10">
        <f t="shared" si="47"/>
        <v>0</v>
      </c>
      <c r="P217" s="10"/>
      <c r="Q217" s="10"/>
      <c r="R217" s="4">
        <f t="shared" ca="1" si="39"/>
        <v>-6.5025999999999513</v>
      </c>
      <c r="S217" s="4" t="str">
        <f t="shared" si="46"/>
        <v xml:space="preserve">№185 </v>
      </c>
    </row>
    <row r="218" spans="1:19">
      <c r="A218" s="40" t="s">
        <v>233</v>
      </c>
      <c r="B218" s="43"/>
      <c r="C218" s="43"/>
      <c r="D218" s="43"/>
      <c r="E218" s="43"/>
      <c r="F218" s="43"/>
      <c r="G218" s="43"/>
      <c r="H218" s="43"/>
      <c r="I218" s="43"/>
      <c r="J218" s="43"/>
      <c r="K218" s="43">
        <f ca="1">[1]Оплата!BC216</f>
        <v>-1087.9956000000004</v>
      </c>
      <c r="L218" s="43">
        <f ca="1">[1]Оплата!AA216</f>
        <v>0</v>
      </c>
      <c r="M218" s="43">
        <f>H218*M$6</f>
        <v>0</v>
      </c>
      <c r="N218" s="44">
        <f t="shared" si="50"/>
        <v>0</v>
      </c>
      <c r="O218" s="40">
        <f t="shared" si="47"/>
        <v>0</v>
      </c>
      <c r="P218" s="40"/>
      <c r="Q218" s="40"/>
      <c r="R218" s="44">
        <f t="shared" ca="1" si="39"/>
        <v>-1087.9956000000004</v>
      </c>
      <c r="S218" s="44" t="str">
        <f t="shared" si="46"/>
        <v xml:space="preserve">№186 </v>
      </c>
    </row>
    <row r="219" spans="1:19">
      <c r="A219" s="10" t="s">
        <v>234</v>
      </c>
      <c r="B219" s="45"/>
      <c r="C219" s="4"/>
      <c r="D219" s="10"/>
      <c r="E219" s="45"/>
      <c r="F219" s="4"/>
      <c r="G219" s="10"/>
      <c r="H219" s="45"/>
      <c r="I219" s="4"/>
      <c r="J219" s="10"/>
      <c r="K219" s="4">
        <f ca="1">[1]Оплата!BC217</f>
        <v>456.75890000000038</v>
      </c>
      <c r="L219" s="10">
        <f ca="1">[1]Оплата!AA217</f>
        <v>0</v>
      </c>
      <c r="M219" s="45"/>
      <c r="N219" s="4">
        <f t="shared" si="50"/>
        <v>0</v>
      </c>
      <c r="O219" s="10">
        <f t="shared" si="47"/>
        <v>0</v>
      </c>
      <c r="P219" s="10"/>
      <c r="Q219" s="10"/>
      <c r="R219" s="4">
        <f t="shared" ca="1" si="39"/>
        <v>456.75890000000038</v>
      </c>
      <c r="S219" s="4" t="str">
        <f t="shared" si="46"/>
        <v>№187 сбыт</v>
      </c>
    </row>
    <row r="220" spans="1:19">
      <c r="A220" s="40" t="s">
        <v>235</v>
      </c>
      <c r="B220" s="43"/>
      <c r="C220" s="43"/>
      <c r="D220" s="43"/>
      <c r="E220" s="43"/>
      <c r="F220" s="43"/>
      <c r="G220" s="43"/>
      <c r="H220" s="43"/>
      <c r="I220" s="43"/>
      <c r="J220" s="43"/>
      <c r="K220" s="43">
        <f ca="1">[1]Оплата!BC218</f>
        <v>34.937099999999191</v>
      </c>
      <c r="L220" s="43">
        <f ca="1">[1]Оплата!AA218</f>
        <v>0</v>
      </c>
      <c r="M220" s="43">
        <f>H220*M$6</f>
        <v>0</v>
      </c>
      <c r="N220" s="44">
        <f t="shared" si="50"/>
        <v>0</v>
      </c>
      <c r="O220" s="40">
        <f t="shared" si="47"/>
        <v>0</v>
      </c>
      <c r="P220" s="40"/>
      <c r="Q220" s="40"/>
      <c r="R220" s="44">
        <f t="shared" ref="R220:R255" ca="1" si="51">K220-O220+L220+P220</f>
        <v>34.937099999999191</v>
      </c>
      <c r="S220" s="44" t="str">
        <f t="shared" si="46"/>
        <v>№188\1</v>
      </c>
    </row>
    <row r="221" spans="1:19">
      <c r="A221" s="10" t="s">
        <v>236</v>
      </c>
      <c r="B221" s="45"/>
      <c r="C221" s="4"/>
      <c r="D221" s="10"/>
      <c r="E221" s="45"/>
      <c r="F221" s="4"/>
      <c r="G221" s="10"/>
      <c r="H221" s="45"/>
      <c r="I221" s="4"/>
      <c r="J221" s="10"/>
      <c r="K221" s="4">
        <f ca="1">[1]Оплата!BC219</f>
        <v>4015.6006999999977</v>
      </c>
      <c r="L221" s="10">
        <f ca="1">[1]Оплата!AA219</f>
        <v>0</v>
      </c>
      <c r="M221" s="45">
        <f>H221*M$6</f>
        <v>0</v>
      </c>
      <c r="N221" s="4">
        <f t="shared" si="50"/>
        <v>0</v>
      </c>
      <c r="O221" s="10">
        <f t="shared" si="47"/>
        <v>0</v>
      </c>
      <c r="P221" s="10"/>
      <c r="Q221" s="10"/>
      <c r="R221" s="4">
        <f t="shared" ca="1" si="51"/>
        <v>4015.6006999999977</v>
      </c>
      <c r="S221" s="4" t="str">
        <f t="shared" si="46"/>
        <v xml:space="preserve">№188\2 </v>
      </c>
    </row>
    <row r="222" spans="1:19">
      <c r="A222" s="40" t="s">
        <v>237</v>
      </c>
      <c r="B222" s="43">
        <v>8893.2100000000009</v>
      </c>
      <c r="C222" s="43">
        <v>4405.05</v>
      </c>
      <c r="D222" s="43">
        <v>13298.28</v>
      </c>
      <c r="E222" s="43">
        <v>8893.2100000000009</v>
      </c>
      <c r="F222" s="43">
        <v>4405.05</v>
      </c>
      <c r="G222" s="43">
        <v>13298.28</v>
      </c>
      <c r="H222" s="43">
        <f t="shared" si="48"/>
        <v>0</v>
      </c>
      <c r="I222" s="43">
        <f t="shared" si="48"/>
        <v>0</v>
      </c>
      <c r="J222" s="43">
        <f t="shared" si="49"/>
        <v>0</v>
      </c>
      <c r="K222" s="43">
        <f ca="1">[1]Оплата!BC220</f>
        <v>47.215799999993791</v>
      </c>
      <c r="L222" s="43">
        <f ca="1">[1]Оплата!AA220</f>
        <v>0</v>
      </c>
      <c r="M222" s="43">
        <f>H222*M$6</f>
        <v>0</v>
      </c>
      <c r="N222" s="44">
        <f t="shared" si="50"/>
        <v>0</v>
      </c>
      <c r="O222" s="40">
        <f t="shared" si="47"/>
        <v>0</v>
      </c>
      <c r="P222" s="40"/>
      <c r="Q222" s="40"/>
      <c r="R222" s="44">
        <f t="shared" ca="1" si="51"/>
        <v>47.215799999993791</v>
      </c>
      <c r="S222" s="44" t="str">
        <f t="shared" si="46"/>
        <v xml:space="preserve">№189 </v>
      </c>
    </row>
    <row r="223" spans="1:19">
      <c r="A223" s="10" t="s">
        <v>238</v>
      </c>
      <c r="B223" s="45"/>
      <c r="C223" s="4"/>
      <c r="D223" s="10"/>
      <c r="E223" s="45">
        <v>5907.04</v>
      </c>
      <c r="F223" s="4">
        <v>1778.17</v>
      </c>
      <c r="G223" s="10">
        <v>7685.22</v>
      </c>
      <c r="H223" s="45"/>
      <c r="I223" s="4"/>
      <c r="J223" s="10"/>
      <c r="K223" s="4">
        <f ca="1">[1]Оплата!BC221</f>
        <v>-3004.9317999999989</v>
      </c>
      <c r="L223" s="10">
        <f ca="1">[1]Оплата!AA221</f>
        <v>0</v>
      </c>
      <c r="M223" s="45"/>
      <c r="N223" s="4"/>
      <c r="O223" s="10"/>
      <c r="P223" s="10"/>
      <c r="Q223" s="10"/>
      <c r="R223" s="4">
        <f t="shared" ca="1" si="51"/>
        <v>-3004.9317999999989</v>
      </c>
      <c r="S223" s="4" t="str">
        <f t="shared" si="46"/>
        <v xml:space="preserve">№190 </v>
      </c>
    </row>
    <row r="224" spans="1:19">
      <c r="A224" s="40" t="s">
        <v>239</v>
      </c>
      <c r="B224" s="43">
        <v>1467.47</v>
      </c>
      <c r="C224" s="43">
        <v>923.44</v>
      </c>
      <c r="D224" s="43">
        <v>2390.92</v>
      </c>
      <c r="E224" s="43">
        <v>1467.47</v>
      </c>
      <c r="F224" s="43">
        <v>923.44</v>
      </c>
      <c r="G224" s="43">
        <v>2390.92</v>
      </c>
      <c r="H224" s="43">
        <f t="shared" si="48"/>
        <v>0</v>
      </c>
      <c r="I224" s="43">
        <f t="shared" si="48"/>
        <v>0</v>
      </c>
      <c r="J224" s="43">
        <f t="shared" si="49"/>
        <v>0</v>
      </c>
      <c r="K224" s="43">
        <f ca="1">[1]Оплата!BC222</f>
        <v>84.592800000000807</v>
      </c>
      <c r="L224" s="43">
        <f ca="1">[1]Оплата!AA222</f>
        <v>0</v>
      </c>
      <c r="M224" s="43">
        <f t="shared" ref="M224:N233" si="52">H224*M$6</f>
        <v>0</v>
      </c>
      <c r="N224" s="44">
        <f t="shared" si="52"/>
        <v>0</v>
      </c>
      <c r="O224" s="40">
        <f>SUM(M224:N224)</f>
        <v>0</v>
      </c>
      <c r="P224" s="40"/>
      <c r="Q224" s="40"/>
      <c r="R224" s="44">
        <f t="shared" ca="1" si="51"/>
        <v>84.592800000000807</v>
      </c>
      <c r="S224" s="44" t="str">
        <f t="shared" si="46"/>
        <v xml:space="preserve">№191 </v>
      </c>
    </row>
    <row r="225" spans="1:19">
      <c r="A225" s="10" t="s">
        <v>240</v>
      </c>
      <c r="B225" s="45"/>
      <c r="C225" s="4"/>
      <c r="D225" s="10"/>
      <c r="E225" s="45"/>
      <c r="F225" s="4"/>
      <c r="G225" s="10"/>
      <c r="H225" s="45"/>
      <c r="I225" s="4"/>
      <c r="J225" s="10"/>
      <c r="K225" s="4">
        <f ca="1">[1]Оплата!BC223</f>
        <v>6844.78</v>
      </c>
      <c r="L225" s="10">
        <f ca="1">[1]Оплата!AA223</f>
        <v>0</v>
      </c>
      <c r="M225" s="45">
        <f t="shared" si="52"/>
        <v>0</v>
      </c>
      <c r="N225" s="4">
        <f t="shared" si="52"/>
        <v>0</v>
      </c>
      <c r="O225" s="10">
        <f t="shared" si="47"/>
        <v>0</v>
      </c>
      <c r="P225" s="10"/>
      <c r="Q225" s="10"/>
      <c r="R225" s="4">
        <f t="shared" ca="1" si="51"/>
        <v>6844.78</v>
      </c>
      <c r="S225" s="4" t="str">
        <f t="shared" si="46"/>
        <v>№202 сбыт</v>
      </c>
    </row>
    <row r="226" spans="1:19">
      <c r="A226" s="40" t="s">
        <v>241</v>
      </c>
      <c r="B226" s="43">
        <v>521.06000000000006</v>
      </c>
      <c r="C226" s="43">
        <v>200.73000000000002</v>
      </c>
      <c r="D226" s="43">
        <v>721.79</v>
      </c>
      <c r="E226" s="43">
        <v>521.06000000000006</v>
      </c>
      <c r="F226" s="43">
        <v>200.73000000000002</v>
      </c>
      <c r="G226" s="43">
        <v>721.80000000000007</v>
      </c>
      <c r="H226" s="43">
        <f t="shared" ref="H226:I240" si="53">E226-B226</f>
        <v>0</v>
      </c>
      <c r="I226" s="43">
        <f t="shared" si="53"/>
        <v>0</v>
      </c>
      <c r="J226" s="43">
        <f t="shared" si="49"/>
        <v>0</v>
      </c>
      <c r="K226" s="43">
        <f ca="1">[1]Оплата!BC224</f>
        <v>227.97589999999943</v>
      </c>
      <c r="L226" s="43">
        <f ca="1">[1]Оплата!AA224</f>
        <v>0</v>
      </c>
      <c r="M226" s="43">
        <f t="shared" si="52"/>
        <v>0</v>
      </c>
      <c r="N226" s="44">
        <f t="shared" si="52"/>
        <v>0</v>
      </c>
      <c r="O226" s="40">
        <f t="shared" si="47"/>
        <v>0</v>
      </c>
      <c r="P226" s="40"/>
      <c r="Q226" s="40"/>
      <c r="R226" s="44">
        <f t="shared" ca="1" si="51"/>
        <v>227.97589999999943</v>
      </c>
      <c r="S226" s="44" t="str">
        <f t="shared" si="46"/>
        <v xml:space="preserve">№203 </v>
      </c>
    </row>
    <row r="227" spans="1:19">
      <c r="A227" s="10" t="s">
        <v>242</v>
      </c>
      <c r="B227" s="45"/>
      <c r="C227" s="4"/>
      <c r="D227" s="10">
        <v>15570.210000000001</v>
      </c>
      <c r="E227" s="45"/>
      <c r="F227" s="4"/>
      <c r="G227" s="10">
        <v>16381.74</v>
      </c>
      <c r="H227" s="45">
        <f t="shared" si="53"/>
        <v>0</v>
      </c>
      <c r="I227" s="4">
        <f t="shared" si="53"/>
        <v>0</v>
      </c>
      <c r="J227" s="10">
        <f t="shared" si="49"/>
        <v>0</v>
      </c>
      <c r="K227" s="4">
        <f ca="1">[1]Оплата!BC225</f>
        <v>8.2780000000024643</v>
      </c>
      <c r="L227" s="10">
        <f ca="1">[1]Оплата!AA225</f>
        <v>0</v>
      </c>
      <c r="M227" s="45">
        <f t="shared" si="52"/>
        <v>0</v>
      </c>
      <c r="N227" s="4">
        <f t="shared" si="52"/>
        <v>0</v>
      </c>
      <c r="O227" s="10">
        <f t="shared" si="47"/>
        <v>0</v>
      </c>
      <c r="P227" s="10"/>
      <c r="Q227" s="10"/>
      <c r="R227" s="4">
        <f t="shared" ca="1" si="51"/>
        <v>8.2780000000024643</v>
      </c>
      <c r="S227" s="4" t="str">
        <f t="shared" si="46"/>
        <v xml:space="preserve">№204 </v>
      </c>
    </row>
    <row r="228" spans="1:19">
      <c r="A228" s="40" t="s">
        <v>243</v>
      </c>
      <c r="B228" s="43">
        <v>167.25</v>
      </c>
      <c r="C228" s="43">
        <v>192.74</v>
      </c>
      <c r="D228" s="43">
        <v>359.99</v>
      </c>
      <c r="E228" s="43">
        <v>167.25</v>
      </c>
      <c r="F228" s="43">
        <v>192.74</v>
      </c>
      <c r="G228" s="43">
        <v>359.99</v>
      </c>
      <c r="H228" s="43">
        <f t="shared" si="53"/>
        <v>0</v>
      </c>
      <c r="I228" s="43">
        <f t="shared" si="53"/>
        <v>0</v>
      </c>
      <c r="J228" s="43">
        <f t="shared" si="49"/>
        <v>0</v>
      </c>
      <c r="K228" s="43">
        <f ca="1">[1]Оплата!BC226</f>
        <v>66.626500000000064</v>
      </c>
      <c r="L228" s="43">
        <f ca="1">[1]Оплата!AA226</f>
        <v>0</v>
      </c>
      <c r="M228" s="43">
        <f t="shared" si="52"/>
        <v>0</v>
      </c>
      <c r="N228" s="44">
        <f t="shared" si="52"/>
        <v>0</v>
      </c>
      <c r="O228" s="40">
        <f t="shared" si="47"/>
        <v>0</v>
      </c>
      <c r="P228" s="40"/>
      <c r="Q228" s="40"/>
      <c r="R228" s="44">
        <f t="shared" ca="1" si="51"/>
        <v>66.626500000000064</v>
      </c>
      <c r="S228" s="44" t="str">
        <f t="shared" si="46"/>
        <v xml:space="preserve">№205 </v>
      </c>
    </row>
    <row r="229" spans="1:19">
      <c r="A229" s="10" t="s">
        <v>244</v>
      </c>
      <c r="B229" s="45">
        <v>4735.95</v>
      </c>
      <c r="C229" s="4">
        <v>3518.48</v>
      </c>
      <c r="D229" s="10">
        <v>8254.49</v>
      </c>
      <c r="E229" s="45">
        <v>4765.57</v>
      </c>
      <c r="F229" s="4">
        <v>3565.9</v>
      </c>
      <c r="G229" s="10">
        <v>8331.52</v>
      </c>
      <c r="H229" s="45">
        <f t="shared" si="53"/>
        <v>29.619999999999891</v>
      </c>
      <c r="I229" s="4">
        <f t="shared" si="53"/>
        <v>47.420000000000073</v>
      </c>
      <c r="J229" s="10">
        <f t="shared" si="49"/>
        <v>77.039999999999964</v>
      </c>
      <c r="K229" s="4">
        <f ca="1">[1]Оплата!BC227</f>
        <v>2881.4714000000004</v>
      </c>
      <c r="L229" s="10">
        <f ca="1">[1]Оплата!AA227</f>
        <v>0</v>
      </c>
      <c r="M229" s="45">
        <f t="shared" si="52"/>
        <v>202.00839999999926</v>
      </c>
      <c r="N229" s="4">
        <f t="shared" si="52"/>
        <v>125.6630000000002</v>
      </c>
      <c r="O229" s="10">
        <f t="shared" si="47"/>
        <v>327.67139999999944</v>
      </c>
      <c r="P229" s="10"/>
      <c r="Q229" s="10"/>
      <c r="R229" s="4">
        <f t="shared" ca="1" si="51"/>
        <v>2553.8000000000011</v>
      </c>
      <c r="S229" s="4" t="str">
        <f t="shared" si="46"/>
        <v xml:space="preserve">№206 </v>
      </c>
    </row>
    <row r="230" spans="1:19">
      <c r="A230" s="40" t="s">
        <v>245</v>
      </c>
      <c r="B230" s="43">
        <v>5863.47</v>
      </c>
      <c r="C230" s="43">
        <v>3294.12</v>
      </c>
      <c r="D230" s="43">
        <v>9157.6</v>
      </c>
      <c r="E230" s="43">
        <v>5876.91</v>
      </c>
      <c r="F230" s="43">
        <v>3294.12</v>
      </c>
      <c r="G230" s="43">
        <v>9171.0400000000009</v>
      </c>
      <c r="H230" s="43">
        <f t="shared" si="53"/>
        <v>13.4399999999996</v>
      </c>
      <c r="I230" s="43">
        <f t="shared" si="53"/>
        <v>0</v>
      </c>
      <c r="J230" s="43">
        <f t="shared" si="49"/>
        <v>13.4399999999996</v>
      </c>
      <c r="K230" s="43">
        <f ca="1">[1]Оплата!BC228</f>
        <v>127.94809999999825</v>
      </c>
      <c r="L230" s="43">
        <f ca="1">[1]Оплата!AA228</f>
        <v>0</v>
      </c>
      <c r="M230" s="43">
        <f t="shared" si="52"/>
        <v>91.66079999999728</v>
      </c>
      <c r="N230" s="44">
        <f t="shared" si="52"/>
        <v>0</v>
      </c>
      <c r="O230" s="40">
        <f t="shared" si="47"/>
        <v>91.66079999999728</v>
      </c>
      <c r="P230" s="40"/>
      <c r="Q230" s="40"/>
      <c r="R230" s="44">
        <f t="shared" ca="1" si="51"/>
        <v>36.287300000000968</v>
      </c>
      <c r="S230" s="44" t="str">
        <f t="shared" si="46"/>
        <v xml:space="preserve">№207 </v>
      </c>
    </row>
    <row r="231" spans="1:19">
      <c r="A231" s="10" t="s">
        <v>246</v>
      </c>
      <c r="B231" s="45">
        <v>9683.35</v>
      </c>
      <c r="C231" s="4">
        <v>3878.4900000000002</v>
      </c>
      <c r="D231" s="10">
        <v>13561.87</v>
      </c>
      <c r="E231" s="45">
        <v>9730.1</v>
      </c>
      <c r="F231" s="4">
        <v>3905.61</v>
      </c>
      <c r="G231" s="10">
        <v>13635.74</v>
      </c>
      <c r="H231" s="45">
        <f t="shared" si="53"/>
        <v>46.75</v>
      </c>
      <c r="I231" s="4">
        <f t="shared" si="53"/>
        <v>27.119999999999891</v>
      </c>
      <c r="J231" s="10">
        <f t="shared" si="49"/>
        <v>73.869999999999891</v>
      </c>
      <c r="K231" s="4">
        <f ca="1">[1]Оплата!BC229</f>
        <v>-5781.8977000000032</v>
      </c>
      <c r="L231" s="10">
        <f ca="1">[1]Оплата!AA229</f>
        <v>0</v>
      </c>
      <c r="M231" s="41">
        <f t="shared" si="52"/>
        <v>318.83500000000004</v>
      </c>
      <c r="N231" s="4">
        <f t="shared" si="52"/>
        <v>71.867999999999711</v>
      </c>
      <c r="O231" s="10">
        <f t="shared" si="47"/>
        <v>390.70299999999975</v>
      </c>
      <c r="P231" s="10"/>
      <c r="Q231" s="10"/>
      <c r="R231" s="4">
        <f t="shared" ca="1" si="51"/>
        <v>-6172.6007000000027</v>
      </c>
      <c r="S231" s="4" t="str">
        <f t="shared" si="46"/>
        <v xml:space="preserve">№208 </v>
      </c>
    </row>
    <row r="232" spans="1:19">
      <c r="A232" s="40" t="s">
        <v>247</v>
      </c>
      <c r="B232" s="43"/>
      <c r="C232" s="43"/>
      <c r="D232" s="43"/>
      <c r="E232" s="43"/>
      <c r="F232" s="43"/>
      <c r="G232" s="43"/>
      <c r="H232" s="43"/>
      <c r="I232" s="43"/>
      <c r="J232" s="43"/>
      <c r="K232" s="43">
        <f ca="1">[1]Оплата!BC230</f>
        <v>4925.0938999999989</v>
      </c>
      <c r="L232" s="43">
        <f ca="1">[1]Оплата!AA230</f>
        <v>0</v>
      </c>
      <c r="M232" s="43">
        <f t="shared" si="52"/>
        <v>0</v>
      </c>
      <c r="N232" s="44">
        <f t="shared" si="52"/>
        <v>0</v>
      </c>
      <c r="O232" s="40">
        <f t="shared" si="47"/>
        <v>0</v>
      </c>
      <c r="P232" s="40"/>
      <c r="Q232" s="40"/>
      <c r="R232" s="44">
        <f t="shared" ca="1" si="51"/>
        <v>4925.0938999999989</v>
      </c>
      <c r="S232" s="44" t="str">
        <f t="shared" si="46"/>
        <v xml:space="preserve">№209 </v>
      </c>
    </row>
    <row r="233" spans="1:19">
      <c r="A233" s="10" t="s">
        <v>248</v>
      </c>
      <c r="B233" s="45">
        <v>15264.74</v>
      </c>
      <c r="C233" s="4">
        <v>5269.07</v>
      </c>
      <c r="D233" s="10">
        <v>20533.900000000001</v>
      </c>
      <c r="E233" s="45">
        <v>15264.74</v>
      </c>
      <c r="F233" s="4">
        <v>5269.07</v>
      </c>
      <c r="G233" s="10">
        <v>20533.900000000001</v>
      </c>
      <c r="H233" s="45">
        <f t="shared" si="53"/>
        <v>0</v>
      </c>
      <c r="I233" s="4">
        <f t="shared" si="53"/>
        <v>0</v>
      </c>
      <c r="J233" s="10">
        <f t="shared" si="49"/>
        <v>0</v>
      </c>
      <c r="K233" s="4">
        <f ca="1">[1]Оплата!BC231</f>
        <v>-4237.0262999999986</v>
      </c>
      <c r="L233" s="10">
        <f ca="1">[1]Оплата!AA231</f>
        <v>0</v>
      </c>
      <c r="M233" s="45">
        <f t="shared" si="52"/>
        <v>0</v>
      </c>
      <c r="N233" s="4">
        <f t="shared" si="52"/>
        <v>0</v>
      </c>
      <c r="O233" s="10">
        <f t="shared" si="47"/>
        <v>0</v>
      </c>
      <c r="P233" s="10"/>
      <c r="Q233" s="10"/>
      <c r="R233" s="4">
        <f t="shared" ca="1" si="51"/>
        <v>-4237.0262999999986</v>
      </c>
      <c r="S233" s="4" t="str">
        <f t="shared" si="46"/>
        <v xml:space="preserve">№210 </v>
      </c>
    </row>
    <row r="234" spans="1:19">
      <c r="A234" s="40" t="s">
        <v>249</v>
      </c>
      <c r="B234" s="43"/>
      <c r="C234" s="43"/>
      <c r="D234" s="43"/>
      <c r="E234" s="43"/>
      <c r="F234" s="43"/>
      <c r="G234" s="43"/>
      <c r="H234" s="43"/>
      <c r="I234" s="43"/>
      <c r="J234" s="43"/>
      <c r="K234" s="43">
        <f ca="1">[1]Оплата!BC232</f>
        <v>1.8999999992956873E-3</v>
      </c>
      <c r="L234" s="43">
        <f ca="1">[1]Оплата!AA232</f>
        <v>0</v>
      </c>
      <c r="M234" s="43"/>
      <c r="N234" s="44">
        <f>I234*N$6</f>
        <v>0</v>
      </c>
      <c r="O234" s="40">
        <f t="shared" si="47"/>
        <v>0</v>
      </c>
      <c r="P234" s="40"/>
      <c r="Q234" s="40"/>
      <c r="R234" s="44">
        <f t="shared" ca="1" si="51"/>
        <v>1.8999999992956873E-3</v>
      </c>
      <c r="S234" s="44" t="str">
        <f t="shared" si="46"/>
        <v>№210а сбыт</v>
      </c>
    </row>
    <row r="235" spans="1:19">
      <c r="A235" s="10" t="s">
        <v>250</v>
      </c>
      <c r="B235" s="45">
        <v>6893.87</v>
      </c>
      <c r="C235" s="4">
        <v>3500.12</v>
      </c>
      <c r="D235" s="10">
        <v>10394</v>
      </c>
      <c r="E235" s="45">
        <v>6893.87</v>
      </c>
      <c r="F235" s="4">
        <v>3500.12</v>
      </c>
      <c r="G235" s="10">
        <v>10394</v>
      </c>
      <c r="H235" s="45">
        <f t="shared" si="53"/>
        <v>0</v>
      </c>
      <c r="I235" s="4">
        <f t="shared" si="53"/>
        <v>0</v>
      </c>
      <c r="J235" s="10">
        <f>SUM(H235:I235)</f>
        <v>0</v>
      </c>
      <c r="K235" s="4">
        <f ca="1">[1]Оплата!BC233</f>
        <v>2.2648000000003776</v>
      </c>
      <c r="L235" s="10">
        <f ca="1">[1]Оплата!AA233</f>
        <v>0</v>
      </c>
      <c r="M235" s="41">
        <f>H235*M$6</f>
        <v>0</v>
      </c>
      <c r="N235" s="4">
        <f>I235*N$6</f>
        <v>0</v>
      </c>
      <c r="O235" s="10">
        <f t="shared" si="47"/>
        <v>0</v>
      </c>
      <c r="P235" s="10"/>
      <c r="Q235" s="10"/>
      <c r="R235" s="4">
        <f t="shared" ca="1" si="51"/>
        <v>2.2648000000003776</v>
      </c>
      <c r="S235" s="4" t="str">
        <f t="shared" si="46"/>
        <v xml:space="preserve">№211 </v>
      </c>
    </row>
    <row r="236" spans="1:19">
      <c r="A236" s="40" t="s">
        <v>251</v>
      </c>
      <c r="B236" s="43">
        <v>7434.01</v>
      </c>
      <c r="C236" s="43">
        <v>3255</v>
      </c>
      <c r="D236" s="43">
        <v>10689.02</v>
      </c>
      <c r="E236" s="43">
        <v>7434.01</v>
      </c>
      <c r="F236" s="43">
        <v>3255</v>
      </c>
      <c r="G236" s="43">
        <v>10689.02</v>
      </c>
      <c r="H236" s="43">
        <f t="shared" si="53"/>
        <v>0</v>
      </c>
      <c r="I236" s="43">
        <f t="shared" si="53"/>
        <v>0</v>
      </c>
      <c r="J236" s="43">
        <f>SUM(H236:I236)</f>
        <v>0</v>
      </c>
      <c r="K236" s="43">
        <f ca="1">[1]Оплата!BC234</f>
        <v>135.55139999999778</v>
      </c>
      <c r="L236" s="43">
        <f ca="1">[1]Оплата!AA234</f>
        <v>0</v>
      </c>
      <c r="M236" s="43">
        <f>H236*M$6</f>
        <v>0</v>
      </c>
      <c r="N236" s="44">
        <f>I236*N$6</f>
        <v>0</v>
      </c>
      <c r="O236" s="40">
        <f t="shared" si="47"/>
        <v>0</v>
      </c>
      <c r="P236" s="40"/>
      <c r="Q236" s="40"/>
      <c r="R236" s="44">
        <f t="shared" ca="1" si="51"/>
        <v>135.55139999999778</v>
      </c>
      <c r="S236" s="44" t="str">
        <f t="shared" si="46"/>
        <v xml:space="preserve">№212 </v>
      </c>
    </row>
    <row r="237" spans="1:19">
      <c r="A237" s="10" t="s">
        <v>252</v>
      </c>
      <c r="B237" s="45">
        <v>1331.43</v>
      </c>
      <c r="C237" s="4">
        <v>981.39</v>
      </c>
      <c r="D237" s="10">
        <v>2312.84</v>
      </c>
      <c r="E237" s="45">
        <v>1331.43</v>
      </c>
      <c r="F237" s="4">
        <v>981.39</v>
      </c>
      <c r="G237" s="10">
        <v>2312.84</v>
      </c>
      <c r="H237" s="45">
        <f t="shared" si="53"/>
        <v>0</v>
      </c>
      <c r="I237" s="4">
        <f t="shared" si="53"/>
        <v>0</v>
      </c>
      <c r="J237" s="10">
        <f>SUM(H237:I237)</f>
        <v>0</v>
      </c>
      <c r="K237" s="4">
        <f ca="1">[1]Оплата!BC235</f>
        <v>122.97359999999685</v>
      </c>
      <c r="L237" s="10">
        <f ca="1">[1]Оплата!AA235</f>
        <v>0</v>
      </c>
      <c r="M237" s="45">
        <f>H237*M$6</f>
        <v>0</v>
      </c>
      <c r="N237" s="4">
        <f>I237*N$6</f>
        <v>0</v>
      </c>
      <c r="O237" s="10">
        <f t="shared" si="47"/>
        <v>0</v>
      </c>
      <c r="P237" s="10"/>
      <c r="Q237" s="10"/>
      <c r="R237" s="4">
        <f t="shared" ca="1" si="51"/>
        <v>122.97359999999685</v>
      </c>
      <c r="S237" s="4" t="str">
        <f t="shared" si="46"/>
        <v xml:space="preserve">№213 </v>
      </c>
    </row>
    <row r="238" spans="1:19">
      <c r="A238" s="40" t="s">
        <v>253</v>
      </c>
      <c r="B238" s="43">
        <v>23881.31</v>
      </c>
      <c r="C238" s="43">
        <v>11649.380000000001</v>
      </c>
      <c r="D238" s="43">
        <v>35530.69</v>
      </c>
      <c r="E238" s="43">
        <v>24123.5</v>
      </c>
      <c r="F238" s="43">
        <v>11805.9</v>
      </c>
      <c r="G238" s="43">
        <v>35929.410000000003</v>
      </c>
      <c r="H238" s="43">
        <f t="shared" si="53"/>
        <v>242.18999999999869</v>
      </c>
      <c r="I238" s="43">
        <f t="shared" si="53"/>
        <v>156.51999999999862</v>
      </c>
      <c r="J238" s="43">
        <f t="shared" si="49"/>
        <v>398.70999999999731</v>
      </c>
      <c r="K238" s="43">
        <f ca="1">[1]Оплата!BC236</f>
        <v>1559.5481000000095</v>
      </c>
      <c r="L238" s="43">
        <f ca="1">[1]Оплата!AA236</f>
        <v>0</v>
      </c>
      <c r="M238" s="43"/>
      <c r="N238" s="44"/>
      <c r="O238" s="40"/>
      <c r="P238" s="40"/>
      <c r="Q238" s="40"/>
      <c r="R238" s="44">
        <f t="shared" ca="1" si="51"/>
        <v>1559.5481000000095</v>
      </c>
      <c r="S238" s="44" t="str">
        <f t="shared" si="46"/>
        <v xml:space="preserve">№214 </v>
      </c>
    </row>
    <row r="239" spans="1:19">
      <c r="A239" s="10" t="s">
        <v>254</v>
      </c>
      <c r="B239" s="45">
        <v>16135.25</v>
      </c>
      <c r="C239" s="4">
        <v>7681.91</v>
      </c>
      <c r="D239" s="10">
        <v>23817.279999999999</v>
      </c>
      <c r="E239" s="45">
        <v>16228.95</v>
      </c>
      <c r="F239" s="4">
        <v>7694.79</v>
      </c>
      <c r="G239" s="10">
        <v>23923.86</v>
      </c>
      <c r="H239" s="45">
        <f t="shared" si="53"/>
        <v>93.700000000000728</v>
      </c>
      <c r="I239" s="4">
        <f t="shared" si="53"/>
        <v>12.880000000000109</v>
      </c>
      <c r="J239" s="10">
        <f t="shared" si="49"/>
        <v>106.58000000000084</v>
      </c>
      <c r="K239" s="4">
        <f ca="1">[1]Оплата!BC237</f>
        <v>3906.0548000000063</v>
      </c>
      <c r="L239" s="10">
        <f ca="1">[1]Оплата!AA237</f>
        <v>0</v>
      </c>
      <c r="M239" s="41">
        <f>H239*M$6</f>
        <v>639.03400000000499</v>
      </c>
      <c r="N239" s="4">
        <f>I239*N$6</f>
        <v>34.132000000000289</v>
      </c>
      <c r="O239" s="10">
        <f t="shared" si="47"/>
        <v>673.16600000000528</v>
      </c>
      <c r="P239" s="10"/>
      <c r="Q239" s="10"/>
      <c r="R239" s="4">
        <f t="shared" ca="1" si="51"/>
        <v>3232.8888000000011</v>
      </c>
      <c r="S239" s="4" t="str">
        <f t="shared" si="46"/>
        <v xml:space="preserve">№215 </v>
      </c>
    </row>
    <row r="240" spans="1:19">
      <c r="A240" s="40" t="s">
        <v>255</v>
      </c>
      <c r="B240" s="43">
        <v>1456.05</v>
      </c>
      <c r="C240" s="43">
        <v>687.79</v>
      </c>
      <c r="D240" s="43">
        <v>2143.85</v>
      </c>
      <c r="E240" s="43">
        <v>1456.05</v>
      </c>
      <c r="F240" s="43">
        <v>687.79</v>
      </c>
      <c r="G240" s="43">
        <v>2143.85</v>
      </c>
      <c r="H240" s="43">
        <f t="shared" si="53"/>
        <v>0</v>
      </c>
      <c r="I240" s="43">
        <f t="shared" si="53"/>
        <v>0</v>
      </c>
      <c r="J240" s="43">
        <f t="shared" si="49"/>
        <v>0</v>
      </c>
      <c r="K240" s="43">
        <f ca="1">[1]Оплата!BC238</f>
        <v>1794.353700000001</v>
      </c>
      <c r="L240" s="43">
        <f ca="1">[1]Оплата!AA238</f>
        <v>0</v>
      </c>
      <c r="M240" s="41"/>
      <c r="N240" s="44"/>
      <c r="O240" s="40"/>
      <c r="P240" s="40"/>
      <c r="Q240" s="40"/>
      <c r="R240" s="44">
        <f t="shared" ca="1" si="51"/>
        <v>1794.353700000001</v>
      </c>
      <c r="S240" s="44" t="str">
        <f t="shared" si="46"/>
        <v>№216сбыт</v>
      </c>
    </row>
    <row r="241" spans="1:19">
      <c r="A241" s="10" t="s">
        <v>256</v>
      </c>
      <c r="B241" s="45"/>
      <c r="C241" s="4"/>
      <c r="D241" s="10"/>
      <c r="E241" s="45"/>
      <c r="F241" s="4"/>
      <c r="G241" s="10"/>
      <c r="H241" s="45"/>
      <c r="I241" s="4"/>
      <c r="J241" s="10"/>
      <c r="K241" s="4">
        <f ca="1">[1]Оплата!BC239</f>
        <v>-2.9000000035921403E-3</v>
      </c>
      <c r="L241" s="10">
        <f ca="1">[1]Оплата!AA239</f>
        <v>0</v>
      </c>
      <c r="M241" s="45"/>
      <c r="N241" s="4">
        <f t="shared" ref="N241:N255" si="54">I241*N$6</f>
        <v>0</v>
      </c>
      <c r="O241" s="10">
        <f t="shared" si="47"/>
        <v>0</v>
      </c>
      <c r="P241" s="10"/>
      <c r="Q241" s="10"/>
      <c r="R241" s="4">
        <f t="shared" ca="1" si="51"/>
        <v>-2.9000000035921403E-3</v>
      </c>
      <c r="S241" s="4" t="str">
        <f t="shared" si="46"/>
        <v>№217 сбыт</v>
      </c>
    </row>
    <row r="242" spans="1:19">
      <c r="A242" s="40" t="s">
        <v>257</v>
      </c>
      <c r="B242" s="43">
        <v>573.61</v>
      </c>
      <c r="C242" s="43">
        <v>1808.45</v>
      </c>
      <c r="D242" s="43">
        <v>2382.08</v>
      </c>
      <c r="E242" s="43">
        <v>573.66</v>
      </c>
      <c r="F242" s="43">
        <v>1808.48</v>
      </c>
      <c r="G242" s="43">
        <v>2382.16</v>
      </c>
      <c r="H242" s="43">
        <f>E242-B242</f>
        <v>4.9999999999954525E-2</v>
      </c>
      <c r="I242" s="43">
        <f>F242-C242</f>
        <v>2.9999999999972715E-2</v>
      </c>
      <c r="J242" s="43">
        <f>SUM(H242:I242)</f>
        <v>7.999999999992724E-2</v>
      </c>
      <c r="K242" s="43">
        <f ca="1">[1]Оплата!BC240</f>
        <v>827.79239999999982</v>
      </c>
      <c r="L242" s="43">
        <f ca="1">[1]Оплата!AA240</f>
        <v>0</v>
      </c>
      <c r="M242" s="43">
        <f>H242*M$6</f>
        <v>0.34099999999968988</v>
      </c>
      <c r="N242" s="44">
        <f t="shared" si="54"/>
        <v>7.9499999999927698E-2</v>
      </c>
      <c r="O242" s="40">
        <f t="shared" si="47"/>
        <v>0.42049999999961757</v>
      </c>
      <c r="P242" s="40"/>
      <c r="Q242" s="40"/>
      <c r="R242" s="44">
        <f t="shared" ca="1" si="51"/>
        <v>827.37190000000021</v>
      </c>
      <c r="S242" s="44" t="str">
        <f t="shared" si="46"/>
        <v xml:space="preserve">№218 </v>
      </c>
    </row>
    <row r="243" spans="1:19">
      <c r="A243" s="10" t="s">
        <v>258</v>
      </c>
      <c r="B243" s="45"/>
      <c r="C243" s="4"/>
      <c r="D243" s="10"/>
      <c r="E243" s="45"/>
      <c r="F243" s="4"/>
      <c r="G243" s="10"/>
      <c r="H243" s="45"/>
      <c r="I243" s="4"/>
      <c r="J243" s="10"/>
      <c r="K243" s="4">
        <f ca="1">[1]Оплата!BC241</f>
        <v>-762.72115699999904</v>
      </c>
      <c r="L243" s="10">
        <f ca="1">[1]Оплата!AA241</f>
        <v>0</v>
      </c>
      <c r="M243" s="45"/>
      <c r="N243" s="4">
        <f t="shared" si="54"/>
        <v>0</v>
      </c>
      <c r="O243" s="10">
        <f t="shared" si="47"/>
        <v>0</v>
      </c>
      <c r="P243" s="10"/>
      <c r="Q243" s="10"/>
      <c r="R243" s="4">
        <f t="shared" ca="1" si="51"/>
        <v>-762.72115699999904</v>
      </c>
      <c r="S243" s="4" t="str">
        <f t="shared" si="46"/>
        <v>№219 сбыт</v>
      </c>
    </row>
    <row r="244" spans="1:19">
      <c r="A244" s="40" t="s">
        <v>259</v>
      </c>
      <c r="B244" s="43"/>
      <c r="C244" s="43"/>
      <c r="D244" s="43"/>
      <c r="E244" s="43"/>
      <c r="F244" s="43"/>
      <c r="G244" s="43"/>
      <c r="H244" s="43"/>
      <c r="I244" s="43"/>
      <c r="J244" s="43"/>
      <c r="K244" s="43">
        <f ca="1">[1]Оплата!BC242</f>
        <v>0.38249999999999318</v>
      </c>
      <c r="L244" s="43">
        <f ca="1">[1]Оплата!AA242</f>
        <v>0</v>
      </c>
      <c r="M244" s="43">
        <f>H244*M$6</f>
        <v>0</v>
      </c>
      <c r="N244" s="44">
        <f t="shared" si="54"/>
        <v>0</v>
      </c>
      <c r="O244" s="40">
        <f t="shared" si="47"/>
        <v>0</v>
      </c>
      <c r="P244" s="40"/>
      <c r="Q244" s="40"/>
      <c r="R244" s="44">
        <f t="shared" ca="1" si="51"/>
        <v>0.38249999999999318</v>
      </c>
      <c r="S244" s="44" t="str">
        <f t="shared" si="46"/>
        <v xml:space="preserve">№220 </v>
      </c>
    </row>
    <row r="245" spans="1:19">
      <c r="A245" s="10" t="s">
        <v>260</v>
      </c>
      <c r="B245" s="45"/>
      <c r="C245" s="4"/>
      <c r="D245" s="10"/>
      <c r="E245" s="45"/>
      <c r="F245" s="4"/>
      <c r="G245" s="10"/>
      <c r="H245" s="45"/>
      <c r="I245" s="4"/>
      <c r="J245" s="10"/>
      <c r="K245" s="4">
        <f ca="1">[1]Оплата!BC243</f>
        <v>5380.6573000000026</v>
      </c>
      <c r="L245" s="10">
        <f ca="1">[1]Оплата!AA243</f>
        <v>0</v>
      </c>
      <c r="M245" s="45">
        <f>H245*M$6</f>
        <v>0</v>
      </c>
      <c r="N245" s="4">
        <f t="shared" si="54"/>
        <v>0</v>
      </c>
      <c r="O245" s="10">
        <f t="shared" si="47"/>
        <v>0</v>
      </c>
      <c r="P245" s="10"/>
      <c r="Q245" s="10"/>
      <c r="R245" s="4">
        <f t="shared" ca="1" si="51"/>
        <v>5380.6573000000026</v>
      </c>
      <c r="S245" s="4" t="str">
        <f t="shared" si="46"/>
        <v xml:space="preserve">№221 </v>
      </c>
    </row>
    <row r="246" spans="1:19">
      <c r="A246" s="40" t="s">
        <v>261</v>
      </c>
      <c r="B246" s="43"/>
      <c r="C246" s="43"/>
      <c r="D246" s="43"/>
      <c r="E246" s="43"/>
      <c r="F246" s="43"/>
      <c r="G246" s="43"/>
      <c r="H246" s="43"/>
      <c r="I246" s="43"/>
      <c r="J246" s="43"/>
      <c r="K246" s="43">
        <f ca="1">[1]Оплата!BC244</f>
        <v>-3233.554500000002</v>
      </c>
      <c r="L246" s="43">
        <f ca="1">[1]Оплата!AA244</f>
        <v>0</v>
      </c>
      <c r="M246" s="43"/>
      <c r="N246" s="44">
        <f t="shared" si="54"/>
        <v>0</v>
      </c>
      <c r="O246" s="40">
        <f t="shared" si="47"/>
        <v>0</v>
      </c>
      <c r="P246" s="40"/>
      <c r="Q246" s="40"/>
      <c r="R246" s="44">
        <f t="shared" ca="1" si="51"/>
        <v>-3233.554500000002</v>
      </c>
      <c r="S246" s="44" t="str">
        <f t="shared" si="46"/>
        <v xml:space="preserve">№222 </v>
      </c>
    </row>
    <row r="247" spans="1:19">
      <c r="A247" s="10" t="s">
        <v>262</v>
      </c>
      <c r="B247" s="45"/>
      <c r="C247" s="4"/>
      <c r="D247" s="10"/>
      <c r="E247" s="45"/>
      <c r="F247" s="4"/>
      <c r="G247" s="10"/>
      <c r="H247" s="45"/>
      <c r="I247" s="4"/>
      <c r="J247" s="10"/>
      <c r="K247" s="4">
        <f ca="1">[1]Оплата!BC245</f>
        <v>-0.76620000000548316</v>
      </c>
      <c r="L247" s="10">
        <f ca="1">[1]Оплата!AA245</f>
        <v>0</v>
      </c>
      <c r="M247" s="41"/>
      <c r="N247" s="4">
        <f t="shared" si="54"/>
        <v>0</v>
      </c>
      <c r="O247" s="10">
        <f t="shared" si="47"/>
        <v>0</v>
      </c>
      <c r="P247" s="10"/>
      <c r="Q247" s="10"/>
      <c r="R247" s="4">
        <f t="shared" ca="1" si="51"/>
        <v>-0.76620000000548316</v>
      </c>
      <c r="S247" s="4" t="str">
        <f t="shared" si="46"/>
        <v>№223 сбыт</v>
      </c>
    </row>
    <row r="248" spans="1:19">
      <c r="A248" s="49" t="s">
        <v>263</v>
      </c>
      <c r="B248" s="43"/>
      <c r="C248" s="43"/>
      <c r="D248" s="43"/>
      <c r="E248" s="43"/>
      <c r="F248" s="43"/>
      <c r="G248" s="43"/>
      <c r="H248" s="43"/>
      <c r="I248" s="43"/>
      <c r="J248" s="43"/>
      <c r="K248" s="43">
        <f ca="1">[1]Оплата!BC246</f>
        <v>4.4600000000173168E-2</v>
      </c>
      <c r="L248" s="43">
        <f>[1]Оплата!AA246</f>
        <v>0</v>
      </c>
      <c r="M248" s="43">
        <f>H248*M$6</f>
        <v>0</v>
      </c>
      <c r="N248" s="44">
        <f t="shared" si="54"/>
        <v>0</v>
      </c>
      <c r="O248" s="40">
        <f t="shared" si="47"/>
        <v>0</v>
      </c>
      <c r="P248" s="40"/>
      <c r="Q248" s="40"/>
      <c r="R248" s="44">
        <f t="shared" ca="1" si="51"/>
        <v>4.4600000000173168E-2</v>
      </c>
      <c r="S248" s="44" t="str">
        <f t="shared" si="46"/>
        <v xml:space="preserve">№224 сбыт </v>
      </c>
    </row>
    <row r="249" spans="1:19">
      <c r="A249" s="10" t="s">
        <v>264</v>
      </c>
      <c r="B249" s="45">
        <v>2.37</v>
      </c>
      <c r="C249" s="4">
        <v>0.39</v>
      </c>
      <c r="D249" s="10">
        <v>2.7600000000000002</v>
      </c>
      <c r="E249" s="45">
        <v>2.37</v>
      </c>
      <c r="F249" s="4">
        <v>0.39</v>
      </c>
      <c r="G249" s="10">
        <v>2.77</v>
      </c>
      <c r="H249" s="45">
        <f t="shared" ref="H249:I262" si="55">E249-B249</f>
        <v>0</v>
      </c>
      <c r="I249" s="4">
        <f t="shared" si="55"/>
        <v>0</v>
      </c>
      <c r="J249" s="10">
        <f t="shared" si="49"/>
        <v>0</v>
      </c>
      <c r="K249" s="4">
        <f ca="1">[1]Оплата!BC247</f>
        <v>187.74930000000012</v>
      </c>
      <c r="L249" s="10">
        <f ca="1">[1]Оплата!AA247</f>
        <v>0</v>
      </c>
      <c r="M249" s="45">
        <f>H249*M$6</f>
        <v>0</v>
      </c>
      <c r="N249" s="4">
        <f t="shared" si="54"/>
        <v>0</v>
      </c>
      <c r="O249" s="10">
        <f t="shared" si="47"/>
        <v>0</v>
      </c>
      <c r="P249" s="10"/>
      <c r="Q249" s="10"/>
      <c r="R249" s="4">
        <f t="shared" ca="1" si="51"/>
        <v>187.74930000000012</v>
      </c>
      <c r="S249" s="4" t="str">
        <f t="shared" si="46"/>
        <v xml:space="preserve">№225 </v>
      </c>
    </row>
    <row r="250" spans="1:19">
      <c r="A250" s="40" t="s">
        <v>265</v>
      </c>
      <c r="B250" s="43">
        <v>12191.43</v>
      </c>
      <c r="C250" s="43">
        <v>7804.9000000000005</v>
      </c>
      <c r="D250" s="43">
        <v>19996.330000000002</v>
      </c>
      <c r="E250" s="43">
        <v>12364.81</v>
      </c>
      <c r="F250" s="43">
        <v>7916.25</v>
      </c>
      <c r="G250" s="43">
        <v>20281.060000000001</v>
      </c>
      <c r="H250" s="43">
        <f t="shared" si="55"/>
        <v>173.3799999999992</v>
      </c>
      <c r="I250" s="43">
        <f t="shared" si="55"/>
        <v>111.34999999999945</v>
      </c>
      <c r="J250" s="43">
        <f t="shared" si="49"/>
        <v>284.72999999999865</v>
      </c>
      <c r="K250" s="43">
        <f ca="1">[1]Оплата!BC248</f>
        <v>-6084.2055</v>
      </c>
      <c r="L250" s="43">
        <f ca="1">[1]Оплата!AA248</f>
        <v>6100</v>
      </c>
      <c r="M250" s="43">
        <f>H250*M$6</f>
        <v>1182.4515999999946</v>
      </c>
      <c r="N250" s="44">
        <f t="shared" si="54"/>
        <v>295.07749999999857</v>
      </c>
      <c r="O250" s="40">
        <f t="shared" si="47"/>
        <v>1477.5290999999932</v>
      </c>
      <c r="P250" s="40"/>
      <c r="Q250" s="40"/>
      <c r="R250" s="44">
        <f t="shared" ca="1" si="51"/>
        <v>-1461.7345999999934</v>
      </c>
      <c r="S250" s="44" t="str">
        <f t="shared" si="46"/>
        <v xml:space="preserve">№226 </v>
      </c>
    </row>
    <row r="251" spans="1:19">
      <c r="A251" s="10" t="s">
        <v>266</v>
      </c>
      <c r="B251" s="45"/>
      <c r="C251" s="4"/>
      <c r="D251" s="10"/>
      <c r="E251" s="45"/>
      <c r="F251" s="4"/>
      <c r="G251" s="10"/>
      <c r="H251" s="45">
        <f t="shared" si="55"/>
        <v>0</v>
      </c>
      <c r="I251" s="4">
        <f t="shared" si="55"/>
        <v>0</v>
      </c>
      <c r="J251" s="10">
        <f t="shared" si="49"/>
        <v>0</v>
      </c>
      <c r="K251" s="4">
        <f ca="1">[1]Оплата!BC249</f>
        <v>-36.048100000000318</v>
      </c>
      <c r="L251" s="10">
        <f ca="1">[1]Оплата!AA249</f>
        <v>0</v>
      </c>
      <c r="M251" s="45">
        <f>H251*M$6</f>
        <v>0</v>
      </c>
      <c r="N251" s="4">
        <f t="shared" si="54"/>
        <v>0</v>
      </c>
      <c r="O251" s="10">
        <f t="shared" si="47"/>
        <v>0</v>
      </c>
      <c r="P251" s="10"/>
      <c r="Q251" s="10"/>
      <c r="R251" s="4">
        <f t="shared" ca="1" si="51"/>
        <v>-36.048100000000318</v>
      </c>
      <c r="S251" s="4" t="str">
        <f t="shared" si="46"/>
        <v>№227 сбыт</v>
      </c>
    </row>
    <row r="252" spans="1:19">
      <c r="A252" s="40" t="s">
        <v>267</v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>
        <f ca="1">[1]Оплата!BC250</f>
        <v>2025.1588999999972</v>
      </c>
      <c r="L252" s="43">
        <f ca="1">[1]Оплата!AA250</f>
        <v>0</v>
      </c>
      <c r="M252" s="43"/>
      <c r="N252" s="44">
        <f t="shared" si="54"/>
        <v>0</v>
      </c>
      <c r="O252" s="40">
        <f t="shared" si="47"/>
        <v>0</v>
      </c>
      <c r="P252" s="40"/>
      <c r="Q252" s="40"/>
      <c r="R252" s="44">
        <f t="shared" ca="1" si="51"/>
        <v>2025.1588999999972</v>
      </c>
      <c r="S252" s="44" t="str">
        <f t="shared" si="46"/>
        <v>№228 сбыт</v>
      </c>
    </row>
    <row r="253" spans="1:19">
      <c r="A253" s="10" t="s">
        <v>268</v>
      </c>
      <c r="B253" s="45">
        <v>159.26</v>
      </c>
      <c r="C253" s="4">
        <v>86.55</v>
      </c>
      <c r="D253" s="10">
        <v>245.82</v>
      </c>
      <c r="E253" s="45">
        <v>159.30000000000001</v>
      </c>
      <c r="F253" s="4">
        <v>86.58</v>
      </c>
      <c r="G253" s="10">
        <v>245.89000000000001</v>
      </c>
      <c r="H253" s="45">
        <f t="shared" si="55"/>
        <v>4.0000000000020464E-2</v>
      </c>
      <c r="I253" s="4">
        <f t="shared" si="55"/>
        <v>3.0000000000001137E-2</v>
      </c>
      <c r="J253" s="10">
        <f t="shared" si="49"/>
        <v>7.00000000000216E-2</v>
      </c>
      <c r="K253" s="4">
        <f ca="1">[1]Оплата!BC251</f>
        <v>134.05230000000023</v>
      </c>
      <c r="L253" s="10">
        <f ca="1">[1]Оплата!AA251</f>
        <v>0</v>
      </c>
      <c r="M253" s="45">
        <f>H253*M$6</f>
        <v>0.2728000000001396</v>
      </c>
      <c r="N253" s="4">
        <f t="shared" si="54"/>
        <v>7.9500000000003013E-2</v>
      </c>
      <c r="O253" s="10">
        <f t="shared" si="47"/>
        <v>0.35230000000014261</v>
      </c>
      <c r="P253" s="10"/>
      <c r="Q253" s="10"/>
      <c r="R253" s="4">
        <f t="shared" ca="1" si="51"/>
        <v>133.70000000000007</v>
      </c>
      <c r="S253" s="4" t="str">
        <f t="shared" si="46"/>
        <v xml:space="preserve">№229 </v>
      </c>
    </row>
    <row r="254" spans="1:19">
      <c r="A254" s="40" t="s">
        <v>269</v>
      </c>
      <c r="B254" s="43">
        <v>62.17</v>
      </c>
      <c r="C254" s="43">
        <v>6.91</v>
      </c>
      <c r="D254" s="43">
        <v>69.08</v>
      </c>
      <c r="E254" s="43">
        <v>62.17</v>
      </c>
      <c r="F254" s="43">
        <v>6.91</v>
      </c>
      <c r="G254" s="43">
        <v>69.08</v>
      </c>
      <c r="H254" s="43">
        <f t="shared" si="55"/>
        <v>0</v>
      </c>
      <c r="I254" s="43">
        <f t="shared" si="55"/>
        <v>0</v>
      </c>
      <c r="J254" s="43">
        <f t="shared" si="49"/>
        <v>0</v>
      </c>
      <c r="K254" s="43">
        <f ca="1">[1]Оплата!BC252</f>
        <v>-119.36110000000004</v>
      </c>
      <c r="L254" s="43">
        <f ca="1">[1]Оплата!AA252</f>
        <v>0</v>
      </c>
      <c r="M254" s="43">
        <f>H254*M$6</f>
        <v>0</v>
      </c>
      <c r="N254" s="44">
        <f t="shared" si="54"/>
        <v>0</v>
      </c>
      <c r="O254" s="40">
        <f t="shared" si="47"/>
        <v>0</v>
      </c>
      <c r="P254" s="40"/>
      <c r="Q254" s="40"/>
      <c r="R254" s="44">
        <f t="shared" ca="1" si="51"/>
        <v>-119.36110000000004</v>
      </c>
      <c r="S254" s="44" t="str">
        <f t="shared" si="46"/>
        <v xml:space="preserve">№229а </v>
      </c>
    </row>
    <row r="255" spans="1:19">
      <c r="A255" s="10" t="s">
        <v>270</v>
      </c>
      <c r="B255" s="45">
        <v>6216.08</v>
      </c>
      <c r="C255" s="4">
        <v>1892.52</v>
      </c>
      <c r="D255" s="10">
        <v>8108.6100000000006</v>
      </c>
      <c r="E255" s="45">
        <v>6216.08</v>
      </c>
      <c r="F255" s="4">
        <v>1892.54</v>
      </c>
      <c r="G255" s="10">
        <v>8108.64</v>
      </c>
      <c r="H255" s="45">
        <f t="shared" si="55"/>
        <v>0</v>
      </c>
      <c r="I255" s="4">
        <f t="shared" si="55"/>
        <v>1.999999999998181E-2</v>
      </c>
      <c r="J255" s="10">
        <f t="shared" si="49"/>
        <v>1.999999999998181E-2</v>
      </c>
      <c r="K255" s="4">
        <f ca="1">[1]Оплата!BC253</f>
        <v>-0.48619999999654057</v>
      </c>
      <c r="L255" s="10">
        <f ca="1">[1]Оплата!AA253</f>
        <v>0</v>
      </c>
      <c r="M255" s="41">
        <f>H255*M$6</f>
        <v>0</v>
      </c>
      <c r="N255" s="4">
        <f t="shared" si="54"/>
        <v>5.2999999999951794E-2</v>
      </c>
      <c r="O255" s="10">
        <f t="shared" si="47"/>
        <v>5.2999999999951794E-2</v>
      </c>
      <c r="P255" s="10"/>
      <c r="Q255" s="10"/>
      <c r="R255" s="4">
        <f t="shared" ca="1" si="51"/>
        <v>-0.53919999999649237</v>
      </c>
      <c r="S255" s="4" t="str">
        <f t="shared" si="46"/>
        <v xml:space="preserve">№230 </v>
      </c>
    </row>
    <row r="256" spans="1:19">
      <c r="A256" s="40" t="s">
        <v>271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3">
        <f ca="1">[1]Оплата!BC254</f>
        <v>5.2889999997432824E-2</v>
      </c>
      <c r="L256" s="43">
        <f ca="1">[1]Оплата!AA254</f>
        <v>0</v>
      </c>
      <c r="M256" s="43"/>
      <c r="N256" s="44"/>
      <c r="O256" s="40"/>
      <c r="P256" s="40"/>
      <c r="Q256" s="40"/>
      <c r="R256" s="44">
        <f ca="1">K256-O256+L256+P256+Q256</f>
        <v>5.2889999997432824E-2</v>
      </c>
      <c r="S256" s="44" t="str">
        <f t="shared" si="46"/>
        <v>№231 сбыт</v>
      </c>
    </row>
    <row r="257" spans="1:19">
      <c r="A257" s="10" t="s">
        <v>272</v>
      </c>
      <c r="B257" s="45"/>
      <c r="C257" s="4"/>
      <c r="D257" s="10"/>
      <c r="E257" s="45"/>
      <c r="F257" s="4"/>
      <c r="G257" s="10"/>
      <c r="H257" s="45"/>
      <c r="I257" s="4"/>
      <c r="J257" s="10"/>
      <c r="K257" s="4">
        <f ca="1">[1]Оплата!BC255</f>
        <v>62.33810000000085</v>
      </c>
      <c r="L257" s="10">
        <f ca="1">[1]Оплата!AA255</f>
        <v>0</v>
      </c>
      <c r="M257" s="45">
        <f t="shared" ref="M257:N272" si="56">H257*M$6</f>
        <v>0</v>
      </c>
      <c r="N257" s="4">
        <f t="shared" si="56"/>
        <v>0</v>
      </c>
      <c r="O257" s="10">
        <f t="shared" si="47"/>
        <v>0</v>
      </c>
      <c r="P257" s="10"/>
      <c r="Q257" s="10"/>
      <c r="R257" s="4">
        <f t="shared" ref="R257:R276" ca="1" si="57">K257-O257+L257+P257</f>
        <v>62.33810000000085</v>
      </c>
      <c r="S257" s="4" t="str">
        <f t="shared" si="46"/>
        <v xml:space="preserve">№232 </v>
      </c>
    </row>
    <row r="258" spans="1:19">
      <c r="A258" s="40" t="s">
        <v>273</v>
      </c>
      <c r="B258" s="43">
        <v>65154.17</v>
      </c>
      <c r="C258" s="43">
        <v>32627.010000000002</v>
      </c>
      <c r="D258" s="43">
        <v>97781.19</v>
      </c>
      <c r="E258" s="43">
        <v>66052.240000000005</v>
      </c>
      <c r="F258" s="43">
        <v>33115.360000000001</v>
      </c>
      <c r="G258" s="43">
        <v>99167.61</v>
      </c>
      <c r="H258" s="43">
        <f t="shared" si="55"/>
        <v>898.07000000000698</v>
      </c>
      <c r="I258" s="43">
        <f t="shared" si="55"/>
        <v>488.34999999999854</v>
      </c>
      <c r="J258" s="43">
        <f t="shared" si="49"/>
        <v>1386.4200000000055</v>
      </c>
      <c r="K258" s="43">
        <f ca="1">[1]Оплата!BC256</f>
        <v>-12252.406799999968</v>
      </c>
      <c r="L258" s="43">
        <f ca="1">[1]Оплата!AA256</f>
        <v>0</v>
      </c>
      <c r="M258" s="43">
        <f t="shared" si="56"/>
        <v>6124.8374000000476</v>
      </c>
      <c r="N258" s="44">
        <f t="shared" si="56"/>
        <v>1294.1274999999962</v>
      </c>
      <c r="O258" s="40">
        <f t="shared" si="47"/>
        <v>7418.9649000000436</v>
      </c>
      <c r="P258" s="40"/>
      <c r="Q258" s="40"/>
      <c r="R258" s="44">
        <f t="shared" ca="1" si="57"/>
        <v>-19671.371700000011</v>
      </c>
      <c r="S258" s="44" t="str">
        <f t="shared" si="46"/>
        <v xml:space="preserve">№233 </v>
      </c>
    </row>
    <row r="259" spans="1:19">
      <c r="A259" s="10" t="s">
        <v>274</v>
      </c>
      <c r="B259" s="45">
        <v>1034.6200000000001</v>
      </c>
      <c r="C259" s="4">
        <v>321.16000000000003</v>
      </c>
      <c r="D259" s="10">
        <v>1355.79</v>
      </c>
      <c r="E259" s="45">
        <v>1034.73</v>
      </c>
      <c r="F259" s="4">
        <v>321.24</v>
      </c>
      <c r="G259" s="10">
        <v>1355.99</v>
      </c>
      <c r="H259" s="45">
        <f t="shared" si="55"/>
        <v>0.10999999999989996</v>
      </c>
      <c r="I259" s="4">
        <f t="shared" si="55"/>
        <v>7.9999999999984084E-2</v>
      </c>
      <c r="J259" s="10">
        <f t="shared" si="49"/>
        <v>0.18999999999988404</v>
      </c>
      <c r="K259" s="4">
        <f ca="1">[1]Оплата!BC257</f>
        <v>-2.7921000000004863</v>
      </c>
      <c r="L259" s="10">
        <f ca="1">[1]Оплата!AA257</f>
        <v>0</v>
      </c>
      <c r="M259" s="45">
        <f t="shared" si="56"/>
        <v>0.75019999999931775</v>
      </c>
      <c r="N259" s="4">
        <f t="shared" si="56"/>
        <v>0.21199999999995781</v>
      </c>
      <c r="O259" s="10">
        <f t="shared" si="47"/>
        <v>0.96219999999927552</v>
      </c>
      <c r="P259" s="10"/>
      <c r="Q259" s="10"/>
      <c r="R259" s="4">
        <f t="shared" ca="1" si="57"/>
        <v>-3.7542999999997617</v>
      </c>
      <c r="S259" s="4" t="str">
        <f t="shared" si="46"/>
        <v xml:space="preserve">№234 </v>
      </c>
    </row>
    <row r="260" spans="1:19">
      <c r="A260" s="40" t="s">
        <v>275</v>
      </c>
      <c r="B260" s="43">
        <v>7464.76</v>
      </c>
      <c r="C260" s="43">
        <v>14743.48</v>
      </c>
      <c r="D260" s="43">
        <v>22208.29</v>
      </c>
      <c r="E260" s="43">
        <v>7464.76</v>
      </c>
      <c r="F260" s="43">
        <v>14743.48</v>
      </c>
      <c r="G260" s="43">
        <v>22208.29</v>
      </c>
      <c r="H260" s="43">
        <f t="shared" si="55"/>
        <v>0</v>
      </c>
      <c r="I260" s="43">
        <f t="shared" si="55"/>
        <v>0</v>
      </c>
      <c r="J260" s="43">
        <f t="shared" si="49"/>
        <v>0</v>
      </c>
      <c r="K260" s="43">
        <f ca="1">[1]Оплата!BC258</f>
        <v>-3.6999999988438503E-3</v>
      </c>
      <c r="L260" s="43">
        <f ca="1">[1]Оплата!AA258</f>
        <v>0</v>
      </c>
      <c r="M260" s="43">
        <f t="shared" si="56"/>
        <v>0</v>
      </c>
      <c r="N260" s="44">
        <f t="shared" si="56"/>
        <v>0</v>
      </c>
      <c r="O260" s="40">
        <f>SUM(M260:N260)</f>
        <v>0</v>
      </c>
      <c r="P260" s="40"/>
      <c r="Q260" s="40"/>
      <c r="R260" s="44">
        <f t="shared" ca="1" si="57"/>
        <v>-3.6999999988438503E-3</v>
      </c>
      <c r="S260" s="44" t="str">
        <f t="shared" si="46"/>
        <v xml:space="preserve">№235 </v>
      </c>
    </row>
    <row r="261" spans="1:19">
      <c r="A261" s="10" t="s">
        <v>276</v>
      </c>
      <c r="B261" s="45">
        <v>3611.64</v>
      </c>
      <c r="C261" s="4">
        <v>2036.69</v>
      </c>
      <c r="D261" s="10">
        <v>5648.34</v>
      </c>
      <c r="E261" s="45">
        <v>3642.77</v>
      </c>
      <c r="F261" s="4">
        <v>2071.7800000000002</v>
      </c>
      <c r="G261" s="10">
        <v>5714.56</v>
      </c>
      <c r="H261" s="45">
        <f t="shared" si="55"/>
        <v>31.130000000000109</v>
      </c>
      <c r="I261" s="4">
        <f t="shared" si="55"/>
        <v>35.090000000000146</v>
      </c>
      <c r="J261" s="10">
        <f t="shared" si="49"/>
        <v>66.220000000000255</v>
      </c>
      <c r="K261" s="4">
        <f ca="1">[1]Оплата!BC259</f>
        <v>534.09810000000107</v>
      </c>
      <c r="L261" s="10">
        <f ca="1">[1]Оплата!AA259</f>
        <v>0</v>
      </c>
      <c r="M261" s="45">
        <f t="shared" si="56"/>
        <v>212.30660000000074</v>
      </c>
      <c r="N261" s="4">
        <f t="shared" si="56"/>
        <v>92.988500000000386</v>
      </c>
      <c r="O261" s="10">
        <f t="shared" si="47"/>
        <v>305.29510000000113</v>
      </c>
      <c r="P261" s="10"/>
      <c r="Q261" s="10"/>
      <c r="R261" s="4">
        <f t="shared" ca="1" si="57"/>
        <v>228.80299999999994</v>
      </c>
      <c r="S261" s="4" t="str">
        <f t="shared" si="46"/>
        <v xml:space="preserve">№236 </v>
      </c>
    </row>
    <row r="262" spans="1:19">
      <c r="A262" s="40" t="s">
        <v>277</v>
      </c>
      <c r="B262" s="43">
        <v>2847.75</v>
      </c>
      <c r="C262" s="43">
        <v>732.85</v>
      </c>
      <c r="D262" s="43">
        <v>3580.61</v>
      </c>
      <c r="E262" s="43">
        <v>2847.75</v>
      </c>
      <c r="F262" s="43">
        <v>732.85</v>
      </c>
      <c r="G262" s="43">
        <v>3580.61</v>
      </c>
      <c r="H262" s="43">
        <f t="shared" si="55"/>
        <v>0</v>
      </c>
      <c r="I262" s="43">
        <f t="shared" si="55"/>
        <v>0</v>
      </c>
      <c r="J262" s="43">
        <f t="shared" si="49"/>
        <v>0</v>
      </c>
      <c r="K262" s="43">
        <f ca="1">[1]Оплата!BC260</f>
        <v>113.69280000000074</v>
      </c>
      <c r="L262" s="43">
        <f ca="1">[1]Оплата!AA260</f>
        <v>0</v>
      </c>
      <c r="M262" s="43">
        <f t="shared" si="56"/>
        <v>0</v>
      </c>
      <c r="N262" s="44">
        <f t="shared" si="56"/>
        <v>0</v>
      </c>
      <c r="O262" s="40">
        <f t="shared" si="47"/>
        <v>0</v>
      </c>
      <c r="P262" s="40"/>
      <c r="Q262" s="40"/>
      <c r="R262" s="44">
        <f t="shared" ca="1" si="57"/>
        <v>113.69280000000074</v>
      </c>
      <c r="S262" s="44" t="str">
        <f t="shared" si="46"/>
        <v xml:space="preserve">№237 </v>
      </c>
    </row>
    <row r="263" spans="1:19">
      <c r="A263" s="10" t="s">
        <v>278</v>
      </c>
      <c r="B263" s="45">
        <v>1152.1300000000001</v>
      </c>
      <c r="C263" s="4">
        <v>609.25</v>
      </c>
      <c r="D263" s="10">
        <v>1761.39</v>
      </c>
      <c r="E263" s="45">
        <v>1152.1300000000001</v>
      </c>
      <c r="F263" s="4">
        <v>609.25</v>
      </c>
      <c r="G263" s="10">
        <v>1761.39</v>
      </c>
      <c r="H263" s="45">
        <f>E263-B263</f>
        <v>0</v>
      </c>
      <c r="I263" s="4">
        <f>F263-C263</f>
        <v>0</v>
      </c>
      <c r="J263" s="10">
        <f>SUM(H263:I263)</f>
        <v>0</v>
      </c>
      <c r="K263" s="4">
        <f ca="1">[1]Оплата!BC261</f>
        <v>158.86939999999524</v>
      </c>
      <c r="L263" s="10">
        <f ca="1">[1]Оплата!AA261</f>
        <v>0</v>
      </c>
      <c r="M263" s="41">
        <f t="shared" si="56"/>
        <v>0</v>
      </c>
      <c r="N263" s="4">
        <f t="shared" si="56"/>
        <v>0</v>
      </c>
      <c r="O263" s="10">
        <f t="shared" si="47"/>
        <v>0</v>
      </c>
      <c r="P263" s="10"/>
      <c r="Q263" s="10"/>
      <c r="R263" s="4">
        <f t="shared" ca="1" si="57"/>
        <v>158.86939999999524</v>
      </c>
      <c r="S263" s="4" t="str">
        <f t="shared" si="46"/>
        <v xml:space="preserve">№238 </v>
      </c>
    </row>
    <row r="264" spans="1:19">
      <c r="A264" s="40" t="s">
        <v>279</v>
      </c>
      <c r="B264" s="43"/>
      <c r="C264" s="43"/>
      <c r="D264" s="43"/>
      <c r="E264" s="43"/>
      <c r="F264" s="43"/>
      <c r="G264" s="43"/>
      <c r="H264" s="43"/>
      <c r="I264" s="43"/>
      <c r="J264" s="43"/>
      <c r="K264" s="43">
        <f ca="1">[1]Оплата!BC262</f>
        <v>363.46130000000085</v>
      </c>
      <c r="L264" s="43">
        <f ca="1">[1]Оплата!AA262</f>
        <v>0</v>
      </c>
      <c r="M264" s="43">
        <f t="shared" si="56"/>
        <v>0</v>
      </c>
      <c r="N264" s="44">
        <f t="shared" si="56"/>
        <v>0</v>
      </c>
      <c r="O264" s="40">
        <f t="shared" si="47"/>
        <v>0</v>
      </c>
      <c r="P264" s="40"/>
      <c r="Q264" s="40"/>
      <c r="R264" s="44">
        <f t="shared" ca="1" si="57"/>
        <v>363.46130000000085</v>
      </c>
      <c r="S264" s="44" t="str">
        <f t="shared" si="46"/>
        <v xml:space="preserve">№239 </v>
      </c>
    </row>
    <row r="265" spans="1:19">
      <c r="A265" s="10" t="s">
        <v>280</v>
      </c>
      <c r="B265" s="45"/>
      <c r="C265" s="4"/>
      <c r="D265" s="10"/>
      <c r="E265" s="45"/>
      <c r="F265" s="4"/>
      <c r="G265" s="10"/>
      <c r="H265" s="45"/>
      <c r="I265" s="4"/>
      <c r="J265" s="10"/>
      <c r="K265" s="4">
        <f ca="1">[1]Оплата!BC263</f>
        <v>-4.0999999987434421E-3</v>
      </c>
      <c r="L265" s="10">
        <f ca="1">[1]Оплата!AA263</f>
        <v>0</v>
      </c>
      <c r="M265" s="45">
        <f t="shared" si="56"/>
        <v>0</v>
      </c>
      <c r="N265" s="4">
        <f t="shared" si="56"/>
        <v>0</v>
      </c>
      <c r="O265" s="10">
        <f t="shared" si="47"/>
        <v>0</v>
      </c>
      <c r="P265" s="10"/>
      <c r="Q265" s="10"/>
      <c r="R265" s="4">
        <f t="shared" ca="1" si="57"/>
        <v>-4.0999999987434421E-3</v>
      </c>
      <c r="S265" s="4" t="str">
        <f t="shared" si="46"/>
        <v xml:space="preserve">№240 </v>
      </c>
    </row>
    <row r="266" spans="1:19">
      <c r="A266" s="40" t="s">
        <v>281</v>
      </c>
      <c r="B266" s="43"/>
      <c r="C266" s="43"/>
      <c r="D266" s="43"/>
      <c r="E266" s="43"/>
      <c r="F266" s="43"/>
      <c r="G266" s="43"/>
      <c r="H266" s="43"/>
      <c r="I266" s="43"/>
      <c r="J266" s="43"/>
      <c r="K266" s="43">
        <f ca="1">[1]Оплата!BC264</f>
        <v>684.85509999999908</v>
      </c>
      <c r="L266" s="43">
        <f ca="1">[1]Оплата!AA264</f>
        <v>0</v>
      </c>
      <c r="M266" s="43">
        <f t="shared" si="56"/>
        <v>0</v>
      </c>
      <c r="N266" s="44">
        <f t="shared" si="56"/>
        <v>0</v>
      </c>
      <c r="O266" s="40">
        <f t="shared" si="47"/>
        <v>0</v>
      </c>
      <c r="P266" s="40"/>
      <c r="Q266" s="40"/>
      <c r="R266" s="44">
        <f t="shared" ca="1" si="57"/>
        <v>684.85509999999908</v>
      </c>
      <c r="S266" s="44" t="str">
        <f t="shared" si="46"/>
        <v xml:space="preserve">№241 </v>
      </c>
    </row>
    <row r="267" spans="1:19">
      <c r="A267" s="10" t="s">
        <v>282</v>
      </c>
      <c r="B267" s="45"/>
      <c r="C267" s="4"/>
      <c r="D267" s="10"/>
      <c r="E267" s="45"/>
      <c r="F267" s="4"/>
      <c r="G267" s="10"/>
      <c r="H267" s="45"/>
      <c r="I267" s="4"/>
      <c r="J267" s="10"/>
      <c r="K267" s="4">
        <f ca="1">[1]Оплата!BC265</f>
        <v>871.76609999999823</v>
      </c>
      <c r="L267" s="10">
        <f ca="1">[1]Оплата!AA265</f>
        <v>0</v>
      </c>
      <c r="M267" s="45"/>
      <c r="N267" s="4">
        <f t="shared" si="56"/>
        <v>0</v>
      </c>
      <c r="O267" s="10">
        <f t="shared" si="47"/>
        <v>0</v>
      </c>
      <c r="P267" s="10"/>
      <c r="Q267" s="10"/>
      <c r="R267" s="4">
        <f t="shared" ca="1" si="57"/>
        <v>871.76609999999823</v>
      </c>
      <c r="S267" s="4" t="str">
        <f t="shared" ref="S267:S275" si="58">A267</f>
        <v>№242 сбыт</v>
      </c>
    </row>
    <row r="268" spans="1:19">
      <c r="A268" s="40" t="s">
        <v>283</v>
      </c>
      <c r="B268" s="43"/>
      <c r="C268" s="43"/>
      <c r="D268" s="43"/>
      <c r="E268" s="43"/>
      <c r="F268" s="43"/>
      <c r="G268" s="43"/>
      <c r="H268" s="43"/>
      <c r="I268" s="43"/>
      <c r="J268" s="43"/>
      <c r="K268" s="43">
        <f ca="1">[1]Оплата!BC266</f>
        <v>1.8999999996935912E-3</v>
      </c>
      <c r="L268" s="43">
        <f ca="1">[1]Оплата!AA266</f>
        <v>0</v>
      </c>
      <c r="M268" s="43"/>
      <c r="N268" s="44">
        <f t="shared" si="56"/>
        <v>0</v>
      </c>
      <c r="O268" s="40">
        <f t="shared" si="47"/>
        <v>0</v>
      </c>
      <c r="P268" s="40"/>
      <c r="Q268" s="40"/>
      <c r="R268" s="44">
        <f t="shared" ca="1" si="57"/>
        <v>1.8999999996935912E-3</v>
      </c>
      <c r="S268" s="44" t="str">
        <f t="shared" si="58"/>
        <v>№243\1</v>
      </c>
    </row>
    <row r="269" spans="1:19">
      <c r="A269" s="10" t="s">
        <v>284</v>
      </c>
      <c r="B269" s="45">
        <v>5310.76</v>
      </c>
      <c r="C269" s="4">
        <v>1217.57</v>
      </c>
      <c r="D269" s="10">
        <v>6528.34</v>
      </c>
      <c r="E269" s="45">
        <v>5310.76</v>
      </c>
      <c r="F269" s="4">
        <v>1217.57</v>
      </c>
      <c r="G269" s="10">
        <v>6528.34</v>
      </c>
      <c r="H269" s="45">
        <f t="shared" ref="H269:I275" si="59">E269-B269</f>
        <v>0</v>
      </c>
      <c r="I269" s="4">
        <f t="shared" si="59"/>
        <v>0</v>
      </c>
      <c r="J269" s="10">
        <f t="shared" ref="J269:J275" si="60">SUM(H269:I269)</f>
        <v>0</v>
      </c>
      <c r="K269" s="4">
        <f ca="1">[1]Оплата!BC267</f>
        <v>-13.574900000002344</v>
      </c>
      <c r="L269" s="10">
        <f ca="1">[1]Оплата!AA267</f>
        <v>0</v>
      </c>
      <c r="M269" s="45">
        <f>H269*M$6</f>
        <v>0</v>
      </c>
      <c r="N269" s="4">
        <f t="shared" si="56"/>
        <v>0</v>
      </c>
      <c r="O269" s="10">
        <f t="shared" ref="O269:O275" si="61">SUM(M269:N269)</f>
        <v>0</v>
      </c>
      <c r="P269" s="10"/>
      <c r="Q269" s="10"/>
      <c r="R269" s="4">
        <f t="shared" ca="1" si="57"/>
        <v>-13.574900000002344</v>
      </c>
      <c r="S269" s="4" t="str">
        <f t="shared" si="58"/>
        <v xml:space="preserve">№243\2 </v>
      </c>
    </row>
    <row r="270" spans="1:19">
      <c r="A270" s="40" t="s">
        <v>285</v>
      </c>
      <c r="B270" s="43">
        <v>17100.29</v>
      </c>
      <c r="C270" s="43">
        <v>7723.88</v>
      </c>
      <c r="D270" s="43">
        <v>24824.170000000002</v>
      </c>
      <c r="E270" s="43">
        <v>17100.29</v>
      </c>
      <c r="F270" s="43">
        <v>7723.88</v>
      </c>
      <c r="G270" s="43">
        <v>24824.18</v>
      </c>
      <c r="H270" s="43">
        <f t="shared" si="59"/>
        <v>0</v>
      </c>
      <c r="I270" s="43">
        <f t="shared" si="59"/>
        <v>0</v>
      </c>
      <c r="J270" s="43">
        <f t="shared" si="60"/>
        <v>0</v>
      </c>
      <c r="K270" s="43">
        <f ca="1">[1]Оплата!BC268</f>
        <v>-29.287200000003086</v>
      </c>
      <c r="L270" s="43">
        <f ca="1">[1]Оплата!AA268</f>
        <v>0</v>
      </c>
      <c r="M270" s="43">
        <f>H270*M$6</f>
        <v>0</v>
      </c>
      <c r="N270" s="44">
        <f t="shared" si="56"/>
        <v>0</v>
      </c>
      <c r="O270" s="40">
        <f t="shared" si="61"/>
        <v>0</v>
      </c>
      <c r="P270" s="40"/>
      <c r="Q270" s="40"/>
      <c r="R270" s="44">
        <f t="shared" ca="1" si="57"/>
        <v>-29.287200000003086</v>
      </c>
      <c r="S270" s="44" t="str">
        <f t="shared" si="58"/>
        <v xml:space="preserve">№244 </v>
      </c>
    </row>
    <row r="271" spans="1:19">
      <c r="A271" s="10" t="s">
        <v>286</v>
      </c>
      <c r="B271" s="45">
        <v>9625.76</v>
      </c>
      <c r="C271" s="4">
        <v>4096.17</v>
      </c>
      <c r="D271" s="10">
        <v>13721.970000000001</v>
      </c>
      <c r="E271" s="45">
        <v>9927.08</v>
      </c>
      <c r="F271" s="4">
        <v>4150.47</v>
      </c>
      <c r="G271" s="10">
        <v>14077.59</v>
      </c>
      <c r="H271" s="45">
        <f t="shared" si="59"/>
        <v>301.31999999999971</v>
      </c>
      <c r="I271" s="4">
        <f t="shared" si="59"/>
        <v>54.300000000000182</v>
      </c>
      <c r="J271" s="10">
        <f t="shared" si="60"/>
        <v>355.61999999999989</v>
      </c>
      <c r="K271" s="4">
        <f ca="1">[1]Оплата!BC269</f>
        <v>-2845.3952000000045</v>
      </c>
      <c r="L271" s="10">
        <f ca="1">[1]Оплата!AA269</f>
        <v>2845</v>
      </c>
      <c r="M271" s="41">
        <f>H271*M$6</f>
        <v>2055.002399999998</v>
      </c>
      <c r="N271" s="4">
        <f t="shared" si="56"/>
        <v>143.89500000000046</v>
      </c>
      <c r="O271" s="10">
        <f t="shared" si="61"/>
        <v>2198.8973999999985</v>
      </c>
      <c r="P271" s="10"/>
      <c r="Q271" s="10"/>
      <c r="R271" s="4">
        <f t="shared" ca="1" si="57"/>
        <v>-2199.2926000000025</v>
      </c>
      <c r="S271" s="4" t="str">
        <f t="shared" si="58"/>
        <v xml:space="preserve">№245 </v>
      </c>
    </row>
    <row r="272" spans="1:19">
      <c r="A272" s="40" t="s">
        <v>287</v>
      </c>
      <c r="B272" s="43">
        <v>5908.41</v>
      </c>
      <c r="C272" s="43">
        <v>2771.03</v>
      </c>
      <c r="D272" s="43">
        <v>8679.4500000000007</v>
      </c>
      <c r="E272" s="43">
        <v>5922.97</v>
      </c>
      <c r="F272" s="43">
        <v>2778.69</v>
      </c>
      <c r="G272" s="43">
        <v>8701.67</v>
      </c>
      <c r="H272" s="43">
        <f t="shared" si="59"/>
        <v>14.5600000000004</v>
      </c>
      <c r="I272" s="43">
        <f t="shared" si="59"/>
        <v>7.6599999999998545</v>
      </c>
      <c r="J272" s="43">
        <f t="shared" si="60"/>
        <v>22.220000000000255</v>
      </c>
      <c r="K272" s="43">
        <f ca="1">[1]Оплата!BC270</f>
        <v>-4649.1943999999994</v>
      </c>
      <c r="L272" s="43">
        <f ca="1">[1]Оплата!AA270</f>
        <v>0</v>
      </c>
      <c r="M272" s="43">
        <f>H272*M$6</f>
        <v>99.299200000002728</v>
      </c>
      <c r="N272" s="44">
        <f t="shared" si="56"/>
        <v>20.298999999999612</v>
      </c>
      <c r="O272" s="40">
        <f t="shared" si="61"/>
        <v>119.59820000000234</v>
      </c>
      <c r="P272" s="40"/>
      <c r="Q272" s="40"/>
      <c r="R272" s="44">
        <f t="shared" ca="1" si="57"/>
        <v>-4768.7926000000016</v>
      </c>
      <c r="S272" s="44" t="str">
        <f t="shared" si="58"/>
        <v xml:space="preserve">№246 </v>
      </c>
    </row>
    <row r="273" spans="1:20">
      <c r="A273" s="10" t="s">
        <v>288</v>
      </c>
      <c r="B273" s="45">
        <v>3621.79</v>
      </c>
      <c r="C273" s="4">
        <v>869.39</v>
      </c>
      <c r="D273" s="10">
        <v>4491.2</v>
      </c>
      <c r="E273" s="45">
        <v>3621.79</v>
      </c>
      <c r="F273" s="4">
        <v>869.39</v>
      </c>
      <c r="G273" s="10">
        <v>4491.2</v>
      </c>
      <c r="H273" s="45"/>
      <c r="I273" s="4"/>
      <c r="J273" s="10"/>
      <c r="K273" s="4">
        <f ca="1">[1]Оплата!BC271</f>
        <v>0.89959999999950924</v>
      </c>
      <c r="L273" s="10">
        <f ca="1">[1]Оплата!AA271</f>
        <v>0</v>
      </c>
      <c r="M273" s="45"/>
      <c r="N273" s="4"/>
      <c r="O273" s="10"/>
      <c r="P273" s="10"/>
      <c r="Q273" s="10"/>
      <c r="R273" s="4">
        <f t="shared" ca="1" si="57"/>
        <v>0.89959999999950924</v>
      </c>
      <c r="S273" s="4" t="str">
        <f t="shared" si="58"/>
        <v>№247 сбыт</v>
      </c>
      <c r="T273" t="s">
        <v>289</v>
      </c>
    </row>
    <row r="274" spans="1:20">
      <c r="A274" s="40" t="s">
        <v>290</v>
      </c>
      <c r="B274" s="43">
        <v>85.83</v>
      </c>
      <c r="C274" s="43">
        <v>67.95</v>
      </c>
      <c r="D274" s="43">
        <v>153.79</v>
      </c>
      <c r="E274" s="43">
        <v>85.88</v>
      </c>
      <c r="F274" s="43">
        <v>68.010000000000005</v>
      </c>
      <c r="G274" s="43">
        <v>153.9</v>
      </c>
      <c r="H274" s="43">
        <f t="shared" si="59"/>
        <v>4.9999999999997158E-2</v>
      </c>
      <c r="I274" s="43">
        <f t="shared" si="59"/>
        <v>6.0000000000002274E-2</v>
      </c>
      <c r="J274" s="43">
        <f t="shared" si="60"/>
        <v>0.10999999999999943</v>
      </c>
      <c r="K274" s="43">
        <f ca="1">[1]Оплата!BC272</f>
        <v>3958.3589000000002</v>
      </c>
      <c r="L274" s="43">
        <f ca="1">[1]Оплата!AA272</f>
        <v>0</v>
      </c>
      <c r="M274" s="43">
        <f>H274*M$6</f>
        <v>0.34099999999998065</v>
      </c>
      <c r="N274" s="44">
        <f>I274*N$6</f>
        <v>0.15900000000000603</v>
      </c>
      <c r="O274" s="40">
        <f t="shared" si="61"/>
        <v>0.49999999999998668</v>
      </c>
      <c r="P274" s="40"/>
      <c r="Q274" s="40"/>
      <c r="R274" s="44">
        <f t="shared" ca="1" si="57"/>
        <v>3957.8589000000002</v>
      </c>
      <c r="S274" s="44" t="str">
        <f t="shared" si="58"/>
        <v xml:space="preserve">№248 </v>
      </c>
    </row>
    <row r="275" spans="1:20">
      <c r="A275" s="10" t="s">
        <v>291</v>
      </c>
      <c r="B275" s="45">
        <v>9684.61</v>
      </c>
      <c r="C275" s="4">
        <v>6453.6</v>
      </c>
      <c r="D275" s="10">
        <v>16138.24</v>
      </c>
      <c r="E275" s="45">
        <v>9695.5</v>
      </c>
      <c r="F275" s="4">
        <v>6456.79</v>
      </c>
      <c r="G275" s="10">
        <v>16152.31</v>
      </c>
      <c r="H275" s="45">
        <f t="shared" si="59"/>
        <v>10.889999999999418</v>
      </c>
      <c r="I275" s="4">
        <f t="shared" si="59"/>
        <v>3.1899999999995998</v>
      </c>
      <c r="J275" s="10">
        <f t="shared" si="60"/>
        <v>14.079999999999018</v>
      </c>
      <c r="K275" s="4">
        <f ca="1">[1]Оплата!BC273</f>
        <v>-981.93870000000084</v>
      </c>
      <c r="L275" s="10">
        <f ca="1">[1]Оплата!AA273</f>
        <v>0</v>
      </c>
      <c r="M275" s="45">
        <f>H275*M$6</f>
        <v>74.269799999996039</v>
      </c>
      <c r="N275" s="4">
        <f>I275*N$6</f>
        <v>8.4534999999989395</v>
      </c>
      <c r="O275" s="10">
        <f t="shared" si="61"/>
        <v>82.723299999994978</v>
      </c>
      <c r="P275" s="10"/>
      <c r="Q275" s="10"/>
      <c r="R275" s="4">
        <f t="shared" ca="1" si="57"/>
        <v>-1064.6619999999957</v>
      </c>
      <c r="S275" s="4" t="str">
        <f t="shared" si="58"/>
        <v xml:space="preserve">№249 </v>
      </c>
    </row>
    <row r="276" spans="1:20">
      <c r="A276" s="50" t="s">
        <v>292</v>
      </c>
      <c r="B276" s="43">
        <v>66165.11</v>
      </c>
      <c r="C276" s="43">
        <v>27862.93</v>
      </c>
      <c r="D276" s="43">
        <v>94028.06</v>
      </c>
      <c r="E276" s="43">
        <v>66915.430000000008</v>
      </c>
      <c r="F276" s="43">
        <v>28182.78</v>
      </c>
      <c r="G276" s="43">
        <v>95098.22</v>
      </c>
      <c r="H276" s="43">
        <f>E276-B276-150</f>
        <v>600.32000000000698</v>
      </c>
      <c r="I276" s="43">
        <f>F276-C276-50</f>
        <v>269.84999999999854</v>
      </c>
      <c r="J276" s="43">
        <f>G276-D276</f>
        <v>1070.1600000000035</v>
      </c>
      <c r="K276" s="43">
        <f ca="1">[1]Оплата!BC283</f>
        <v>-8220.1634000000122</v>
      </c>
      <c r="L276" s="43">
        <f ca="1">[1]Оплата!AA283</f>
        <v>8300</v>
      </c>
      <c r="M276" s="43">
        <f>(H276)*M$6</f>
        <v>4094.1824000000479</v>
      </c>
      <c r="N276" s="44">
        <f>(I276)*N$6</f>
        <v>715.1024999999961</v>
      </c>
      <c r="O276" s="40">
        <f>SUM(M276:N276)</f>
        <v>4809.2849000000442</v>
      </c>
      <c r="P276" s="10"/>
      <c r="Q276" s="40"/>
      <c r="R276" s="44">
        <f t="shared" ca="1" si="57"/>
        <v>-4729.4483000000564</v>
      </c>
      <c r="S276" s="44" t="str">
        <f>A276</f>
        <v>№Охрана 3</v>
      </c>
    </row>
    <row r="277" spans="1:20">
      <c r="A277" s="51"/>
      <c r="B277" s="45"/>
      <c r="C277" s="45"/>
      <c r="D277" s="45"/>
      <c r="H277" s="45"/>
      <c r="I277" s="45"/>
      <c r="J277" s="45"/>
      <c r="K277" s="4"/>
      <c r="L277" s="10"/>
      <c r="M277" s="41"/>
      <c r="N277" s="41"/>
      <c r="O277" s="10"/>
      <c r="P277" s="10"/>
      <c r="Q277" s="10"/>
      <c r="R277" s="4"/>
    </row>
    <row r="278" spans="1:20">
      <c r="A278" s="51"/>
      <c r="B278" s="45"/>
      <c r="C278" s="45"/>
      <c r="D278" s="45"/>
      <c r="H278" s="45"/>
      <c r="I278" s="45"/>
      <c r="J278" s="45"/>
      <c r="K278" s="45"/>
      <c r="L278" s="45"/>
      <c r="M278" s="41"/>
      <c r="N278" s="41"/>
      <c r="O278" s="10"/>
      <c r="P278" s="10"/>
      <c r="Q278" s="10"/>
      <c r="R278" s="4"/>
    </row>
    <row r="279" spans="1:20">
      <c r="A279" s="51"/>
      <c r="B279" s="45"/>
      <c r="C279" s="45"/>
      <c r="D279" s="45"/>
      <c r="H279" s="45"/>
      <c r="I279" s="45"/>
      <c r="J279" s="45"/>
      <c r="K279" s="45"/>
      <c r="L279" s="45"/>
      <c r="M279" s="41"/>
      <c r="N279" s="41"/>
      <c r="O279" s="10"/>
      <c r="P279" s="10"/>
      <c r="Q279" s="10"/>
      <c r="R279" s="4"/>
    </row>
    <row r="280" spans="1:20">
      <c r="A280" s="51"/>
      <c r="B280" s="45"/>
      <c r="C280" s="45"/>
      <c r="D280" s="45"/>
      <c r="E280" s="42"/>
      <c r="F280" s="42"/>
      <c r="G280" s="42"/>
      <c r="H280" s="45"/>
      <c r="I280" s="45"/>
      <c r="J280" s="45"/>
      <c r="K280" s="45"/>
      <c r="L280" s="45"/>
      <c r="M280" s="41"/>
      <c r="N280" s="41"/>
      <c r="O280" s="10"/>
      <c r="P280" s="10"/>
      <c r="Q280" s="10"/>
      <c r="R280" s="4"/>
    </row>
    <row r="281" spans="1:20">
      <c r="A281" s="51"/>
      <c r="B281" s="45"/>
      <c r="C281" s="45"/>
      <c r="D281" s="45"/>
      <c r="H281" s="45"/>
      <c r="I281" s="45"/>
      <c r="J281" s="45"/>
      <c r="K281" s="45"/>
      <c r="L281" s="45"/>
      <c r="M281" s="41"/>
      <c r="N281" s="41"/>
      <c r="O281" s="10"/>
      <c r="P281" s="10"/>
      <c r="Q281" s="10"/>
      <c r="R281" s="4"/>
    </row>
    <row r="282" spans="1:20">
      <c r="A282" s="51"/>
      <c r="B282" s="45"/>
      <c r="C282" s="45"/>
      <c r="D282" s="45"/>
      <c r="E282" s="42"/>
      <c r="F282" s="42"/>
      <c r="G282" s="42"/>
      <c r="H282" s="45"/>
      <c r="I282" s="45"/>
      <c r="J282" s="45"/>
      <c r="K282" s="45"/>
      <c r="L282" s="45"/>
      <c r="M282" s="41"/>
      <c r="N282" s="41"/>
      <c r="O282" s="10"/>
      <c r="P282" s="10"/>
      <c r="Q282" s="10"/>
      <c r="R282" s="4"/>
    </row>
    <row r="283" spans="1:20">
      <c r="A283" s="51"/>
      <c r="B283" s="45"/>
      <c r="C283" s="45"/>
      <c r="D283" s="45"/>
      <c r="E283" s="42"/>
      <c r="F283" s="42"/>
      <c r="G283" s="42"/>
      <c r="H283" s="45"/>
      <c r="I283" s="45"/>
      <c r="J283" s="45"/>
      <c r="K283" s="45"/>
      <c r="L283" s="45"/>
      <c r="M283" s="41"/>
      <c r="N283" s="41"/>
      <c r="O283" s="10"/>
      <c r="P283" s="10"/>
      <c r="Q283" s="10"/>
      <c r="R283" s="4"/>
    </row>
    <row r="284" spans="1:20">
      <c r="A284" s="51"/>
      <c r="B284" s="45"/>
      <c r="C284" s="45"/>
      <c r="D284" s="45"/>
      <c r="E284" s="42"/>
      <c r="F284" s="42"/>
      <c r="G284" s="42"/>
      <c r="H284" s="45"/>
      <c r="I284" s="45"/>
      <c r="J284" s="45"/>
      <c r="K284" s="45"/>
      <c r="L284" s="45"/>
      <c r="M284" s="41"/>
      <c r="N284" s="41"/>
      <c r="O284" s="10"/>
      <c r="P284" s="10"/>
      <c r="Q284" s="10"/>
      <c r="R284" s="4"/>
    </row>
    <row r="285" spans="1:20">
      <c r="A285" s="51"/>
      <c r="B285" s="45"/>
      <c r="C285" s="45"/>
      <c r="D285" s="45"/>
      <c r="E285" s="42"/>
      <c r="F285" s="42"/>
      <c r="G285" s="42"/>
      <c r="H285" s="45"/>
      <c r="I285" s="45"/>
      <c r="J285" s="45"/>
      <c r="K285" s="45"/>
      <c r="L285" s="45"/>
      <c r="M285" s="41"/>
      <c r="N285" s="41"/>
      <c r="O285" s="10"/>
      <c r="P285" s="10"/>
      <c r="Q285" s="10"/>
      <c r="R285" s="4"/>
    </row>
    <row r="286" spans="1:20">
      <c r="A286" s="51"/>
      <c r="B286" s="45"/>
      <c r="C286" s="45"/>
      <c r="D286" s="45"/>
      <c r="E286" s="42"/>
      <c r="F286" s="42"/>
      <c r="G286" s="42"/>
      <c r="H286" s="45"/>
      <c r="I286" s="45"/>
      <c r="J286" s="45"/>
      <c r="K286" s="45"/>
      <c r="L286" s="45"/>
      <c r="M286" s="41"/>
      <c r="N286" s="41"/>
      <c r="O286" s="10"/>
      <c r="P286" s="10"/>
      <c r="Q286" s="10"/>
      <c r="R286" s="4"/>
    </row>
    <row r="287" spans="1:20" ht="16.5" thickBot="1">
      <c r="A287" s="51"/>
      <c r="B287" s="45"/>
      <c r="C287" s="45"/>
      <c r="D287" s="45"/>
      <c r="E287" s="42"/>
      <c r="F287" s="42"/>
      <c r="G287" s="42"/>
      <c r="H287" s="45"/>
      <c r="I287" s="45"/>
      <c r="J287" s="45"/>
      <c r="K287" s="45"/>
      <c r="L287" s="45"/>
      <c r="M287" s="41"/>
      <c r="N287" s="41"/>
      <c r="O287" s="10"/>
      <c r="P287" s="10"/>
      <c r="Q287" s="10"/>
      <c r="R287" s="4"/>
    </row>
    <row r="288" spans="1:20" ht="16.5" thickBot="1">
      <c r="B288" s="52"/>
      <c r="E288" s="42"/>
      <c r="F288" s="42"/>
      <c r="G288" s="48"/>
      <c r="H288" s="52"/>
      <c r="N288" s="41"/>
      <c r="O288" s="41"/>
      <c r="P288" s="41"/>
      <c r="Q288" s="41"/>
    </row>
    <row r="289" spans="2:17">
      <c r="B289" s="52"/>
      <c r="H289" s="52"/>
      <c r="N289" s="41"/>
      <c r="O289" s="41"/>
      <c r="P289" s="41"/>
      <c r="Q289" s="41"/>
    </row>
    <row r="290" spans="2:17">
      <c r="B290" s="52"/>
      <c r="E290" s="52"/>
      <c r="H290" s="52"/>
      <c r="N290" s="41"/>
      <c r="O290" s="41"/>
      <c r="P290" s="41"/>
      <c r="Q290" s="41"/>
    </row>
    <row r="291" spans="2:17">
      <c r="B291" s="52"/>
      <c r="E291" s="52"/>
      <c r="H291" s="52"/>
      <c r="N291" s="41"/>
      <c r="O291" s="41"/>
      <c r="P291" s="41"/>
      <c r="Q291" s="41"/>
    </row>
    <row r="292" spans="2:17">
      <c r="B292" s="52"/>
      <c r="E292" s="52"/>
      <c r="H292" s="52"/>
      <c r="N292" s="41"/>
      <c r="O292" s="41"/>
      <c r="P292" s="41"/>
      <c r="Q292" s="41"/>
    </row>
    <row r="293" spans="2:17">
      <c r="B293" s="52"/>
      <c r="E293" s="52"/>
      <c r="H293" s="52"/>
      <c r="N293" s="41"/>
      <c r="O293" s="41"/>
      <c r="P293" s="41"/>
      <c r="Q293" s="41"/>
    </row>
    <row r="294" spans="2:17">
      <c r="B294" s="52"/>
      <c r="E294" s="52"/>
      <c r="H294" s="52"/>
      <c r="N294" s="41"/>
      <c r="O294" s="41"/>
      <c r="P294" s="41"/>
      <c r="Q294" s="41"/>
    </row>
    <row r="295" spans="2:17">
      <c r="B295" s="52"/>
      <c r="E295" s="52"/>
      <c r="H295" s="52"/>
      <c r="N295" s="41"/>
      <c r="O295" s="41"/>
      <c r="P295" s="41"/>
      <c r="Q295" s="41"/>
    </row>
    <row r="296" spans="2:17">
      <c r="N296" s="41"/>
      <c r="O296" s="41"/>
      <c r="P296" s="41"/>
      <c r="Q296" s="41"/>
    </row>
    <row r="297" spans="2:17">
      <c r="N297" s="41"/>
      <c r="O297" s="41"/>
      <c r="P297" s="41"/>
      <c r="Q297" s="41"/>
    </row>
    <row r="298" spans="2:17">
      <c r="N298" s="41"/>
      <c r="O298" s="41"/>
      <c r="P298" s="41"/>
      <c r="Q298" s="41"/>
    </row>
    <row r="299" spans="2:17">
      <c r="N299" s="41"/>
      <c r="O299" s="41"/>
      <c r="P299" s="41"/>
      <c r="Q299" s="41"/>
    </row>
    <row r="300" spans="2:17">
      <c r="N300" s="41"/>
      <c r="O300" s="41"/>
      <c r="P300" s="41"/>
      <c r="Q300" s="41"/>
    </row>
    <row r="301" spans="2:17">
      <c r="N301" s="41"/>
      <c r="O301" s="41"/>
      <c r="P301" s="41"/>
      <c r="Q301" s="41"/>
    </row>
    <row r="302" spans="2:17">
      <c r="N302" s="41"/>
      <c r="O302" s="41"/>
      <c r="P302" s="41"/>
      <c r="Q302" s="41"/>
    </row>
    <row r="303" spans="2:17">
      <c r="N303" s="41"/>
      <c r="O303" s="41"/>
      <c r="P303" s="41"/>
      <c r="Q303" s="41"/>
    </row>
    <row r="304" spans="2:17">
      <c r="N304" s="41"/>
      <c r="O304" s="41"/>
      <c r="P304" s="41"/>
      <c r="Q304" s="41"/>
    </row>
    <row r="305" spans="14:17">
      <c r="N305" s="41"/>
      <c r="O305" s="41"/>
      <c r="P305" s="41"/>
      <c r="Q305" s="41"/>
    </row>
    <row r="306" spans="14:17">
      <c r="N306" s="41"/>
      <c r="O306" s="41"/>
      <c r="P306" s="41"/>
      <c r="Q306" s="41"/>
    </row>
    <row r="307" spans="14:17">
      <c r="N307" s="41"/>
      <c r="O307" s="41"/>
      <c r="P307" s="41"/>
      <c r="Q307" s="41"/>
    </row>
    <row r="308" spans="14:17">
      <c r="N308" s="41"/>
      <c r="O308" s="41"/>
      <c r="P308" s="41"/>
      <c r="Q308" s="41"/>
    </row>
    <row r="309" spans="14:17">
      <c r="N309" s="41"/>
      <c r="O309" s="41"/>
      <c r="P309" s="41"/>
      <c r="Q309" s="41"/>
    </row>
    <row r="310" spans="14:17">
      <c r="N310" s="41"/>
      <c r="O310" s="41"/>
      <c r="P310" s="41"/>
      <c r="Q310" s="41"/>
    </row>
    <row r="311" spans="14:17">
      <c r="N311" s="41"/>
      <c r="O311" s="41"/>
      <c r="P311" s="41"/>
      <c r="Q311" s="41"/>
    </row>
    <row r="312" spans="14:17">
      <c r="N312" s="41"/>
      <c r="O312" s="41"/>
      <c r="P312" s="41"/>
      <c r="Q312" s="41"/>
    </row>
    <row r="313" spans="14:17">
      <c r="N313" s="41"/>
      <c r="O313" s="41"/>
      <c r="P313" s="41"/>
      <c r="Q313" s="41"/>
    </row>
    <row r="314" spans="14:17">
      <c r="N314" s="41"/>
      <c r="O314" s="41"/>
      <c r="P314" s="41"/>
      <c r="Q314" s="41"/>
    </row>
    <row r="315" spans="14:17">
      <c r="N315" s="41"/>
      <c r="O315" s="41"/>
      <c r="P315" s="41"/>
      <c r="Q315" s="41"/>
    </row>
    <row r="316" spans="14:17">
      <c r="N316" s="41"/>
      <c r="O316" s="41"/>
      <c r="P316" s="41"/>
      <c r="Q316" s="41"/>
    </row>
    <row r="317" spans="14:17">
      <c r="N317" s="41"/>
      <c r="O317" s="41"/>
      <c r="P317" s="41"/>
      <c r="Q317" s="41"/>
    </row>
    <row r="318" spans="14:17">
      <c r="N318" s="41"/>
      <c r="O318" s="41"/>
      <c r="P318" s="41"/>
      <c r="Q318" s="41"/>
    </row>
    <row r="319" spans="14:17">
      <c r="N319" s="41"/>
      <c r="O319" s="41"/>
      <c r="P319" s="41"/>
      <c r="Q319" s="41"/>
    </row>
    <row r="320" spans="14:17">
      <c r="N320" s="41"/>
      <c r="O320" s="41"/>
      <c r="P320" s="41"/>
      <c r="Q320" s="41"/>
    </row>
    <row r="321" spans="14:17">
      <c r="N321" s="41"/>
      <c r="O321" s="41"/>
      <c r="P321" s="41"/>
      <c r="Q321" s="41"/>
    </row>
    <row r="322" spans="14:17">
      <c r="N322" s="41"/>
      <c r="O322" s="41"/>
      <c r="P322" s="41"/>
      <c r="Q322" s="41"/>
    </row>
    <row r="323" spans="14:17">
      <c r="N323" s="41"/>
      <c r="O323" s="41"/>
      <c r="P323" s="41"/>
      <c r="Q323" s="41"/>
    </row>
    <row r="324" spans="14:17">
      <c r="N324" s="41"/>
      <c r="O324" s="41"/>
      <c r="P324" s="41"/>
      <c r="Q324" s="41"/>
    </row>
    <row r="325" spans="14:17">
      <c r="N325" s="41"/>
      <c r="O325" s="41"/>
      <c r="P325" s="41"/>
      <c r="Q325" s="41"/>
    </row>
    <row r="326" spans="14:17">
      <c r="N326" s="41"/>
      <c r="O326" s="41"/>
      <c r="P326" s="41"/>
      <c r="Q326" s="41"/>
    </row>
    <row r="327" spans="14:17">
      <c r="N327" s="41"/>
      <c r="O327" s="41"/>
      <c r="P327" s="41"/>
      <c r="Q327" s="41"/>
    </row>
    <row r="328" spans="14:17">
      <c r="N328" s="41"/>
      <c r="O328" s="41"/>
      <c r="P328" s="41"/>
      <c r="Q328" s="41"/>
    </row>
    <row r="329" spans="14:17">
      <c r="N329" s="41"/>
      <c r="O329" s="41"/>
      <c r="P329" s="41"/>
      <c r="Q329" s="41"/>
    </row>
    <row r="330" spans="14:17">
      <c r="N330" s="41"/>
      <c r="O330" s="41"/>
      <c r="P330" s="41"/>
      <c r="Q330" s="41"/>
    </row>
    <row r="331" spans="14:17">
      <c r="N331" s="41"/>
      <c r="O331" s="41"/>
      <c r="P331" s="41"/>
      <c r="Q331" s="41"/>
    </row>
    <row r="332" spans="14:17">
      <c r="N332" s="41"/>
      <c r="O332" s="41"/>
      <c r="P332" s="41"/>
      <c r="Q332" s="41"/>
    </row>
    <row r="333" spans="14:17">
      <c r="N333" s="41"/>
      <c r="O333" s="41"/>
      <c r="P333" s="41"/>
      <c r="Q333" s="41"/>
    </row>
    <row r="334" spans="14:17">
      <c r="N334" s="41"/>
      <c r="O334" s="41"/>
      <c r="P334" s="41"/>
      <c r="Q334" s="41"/>
    </row>
    <row r="335" spans="14:17">
      <c r="N335" s="41"/>
      <c r="O335" s="41"/>
      <c r="P335" s="41"/>
      <c r="Q335" s="41"/>
    </row>
    <row r="336" spans="14:17">
      <c r="N336" s="41"/>
      <c r="O336" s="41"/>
      <c r="P336" s="41"/>
      <c r="Q336" s="41"/>
    </row>
  </sheetData>
  <mergeCells count="12">
    <mergeCell ref="H8:J8"/>
    <mergeCell ref="M8:O8"/>
    <mergeCell ref="U3:AD3"/>
    <mergeCell ref="U4:AD4"/>
    <mergeCell ref="B7:D7"/>
    <mergeCell ref="E7:G7"/>
    <mergeCell ref="H7:J7"/>
    <mergeCell ref="K7:K8"/>
    <mergeCell ref="M7:O7"/>
    <mergeCell ref="R7:R8"/>
    <mergeCell ref="B8:D8"/>
    <mergeCell ref="E8:G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2022-04-29T11:38:32Z</dcterms:created>
  <dcterms:modified xsi:type="dcterms:W3CDTF">2022-04-29T11:44:35Z</dcterms:modified>
</cp:coreProperties>
</file>