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P1" i="1"/>
  <c r="P2"/>
  <c r="R276"/>
  <c r="J276"/>
  <c r="I276"/>
  <c r="H276"/>
  <c r="R275"/>
  <c r="I275"/>
  <c r="H275"/>
  <c r="J275" s="1"/>
  <c r="R274"/>
  <c r="I274"/>
  <c r="H274"/>
  <c r="R273"/>
  <c r="R272"/>
  <c r="I272"/>
  <c r="H272"/>
  <c r="R271"/>
  <c r="I271"/>
  <c r="H271"/>
  <c r="R270"/>
  <c r="I270"/>
  <c r="H270"/>
  <c r="R269"/>
  <c r="I269"/>
  <c r="H269"/>
  <c r="J269" s="1"/>
  <c r="R268"/>
  <c r="R267"/>
  <c r="R266"/>
  <c r="R265"/>
  <c r="R264"/>
  <c r="R263"/>
  <c r="R262"/>
  <c r="I262"/>
  <c r="H262"/>
  <c r="R261"/>
  <c r="I261"/>
  <c r="H261"/>
  <c r="R260"/>
  <c r="I260"/>
  <c r="H260"/>
  <c r="R259"/>
  <c r="I259"/>
  <c r="H259"/>
  <c r="J259" s="1"/>
  <c r="R258"/>
  <c r="I258"/>
  <c r="H258"/>
  <c r="R257"/>
  <c r="R256"/>
  <c r="R255"/>
  <c r="I255"/>
  <c r="H255"/>
  <c r="J255" s="1"/>
  <c r="R254"/>
  <c r="I254"/>
  <c r="H254"/>
  <c r="R253"/>
  <c r="I253"/>
  <c r="H253"/>
  <c r="J253" s="1"/>
  <c r="R252"/>
  <c r="R251"/>
  <c r="I251"/>
  <c r="H251"/>
  <c r="J251" s="1"/>
  <c r="R250"/>
  <c r="I250"/>
  <c r="H250"/>
  <c r="R249"/>
  <c r="I249"/>
  <c r="H249"/>
  <c r="J249" s="1"/>
  <c r="R248"/>
  <c r="R247"/>
  <c r="R246"/>
  <c r="R245"/>
  <c r="R244"/>
  <c r="R243"/>
  <c r="R242"/>
  <c r="I242"/>
  <c r="H242"/>
  <c r="R241"/>
  <c r="R240"/>
  <c r="I240"/>
  <c r="H240"/>
  <c r="R239"/>
  <c r="I239"/>
  <c r="H239"/>
  <c r="J239" s="1"/>
  <c r="R238"/>
  <c r="I238"/>
  <c r="H238"/>
  <c r="R237"/>
  <c r="I237"/>
  <c r="H237"/>
  <c r="J237" s="1"/>
  <c r="R236"/>
  <c r="I236"/>
  <c r="H236"/>
  <c r="J236" s="1"/>
  <c r="R235"/>
  <c r="I235"/>
  <c r="H235"/>
  <c r="R234"/>
  <c r="R233"/>
  <c r="I233"/>
  <c r="H233"/>
  <c r="R232"/>
  <c r="R231"/>
  <c r="I231"/>
  <c r="H231"/>
  <c r="R230"/>
  <c r="I230"/>
  <c r="H230"/>
  <c r="J230" s="1"/>
  <c r="R229"/>
  <c r="I229"/>
  <c r="H229"/>
  <c r="R228"/>
  <c r="I228"/>
  <c r="H228"/>
  <c r="J228" s="1"/>
  <c r="R227"/>
  <c r="I227"/>
  <c r="H227"/>
  <c r="R226"/>
  <c r="I226"/>
  <c r="H226"/>
  <c r="J226" s="1"/>
  <c r="R225"/>
  <c r="R224"/>
  <c r="I224"/>
  <c r="H224"/>
  <c r="J224" s="1"/>
  <c r="R223"/>
  <c r="R222"/>
  <c r="I222"/>
  <c r="H222"/>
  <c r="J222" s="1"/>
  <c r="R221"/>
  <c r="R220"/>
  <c r="R219"/>
  <c r="R218"/>
  <c r="R217"/>
  <c r="R216"/>
  <c r="I216"/>
  <c r="H216"/>
  <c r="J216" s="1"/>
  <c r="R215"/>
  <c r="I215"/>
  <c r="H215"/>
  <c r="R214"/>
  <c r="I214"/>
  <c r="H214"/>
  <c r="J214" s="1"/>
  <c r="R213"/>
  <c r="I213"/>
  <c r="H213"/>
  <c r="J213" s="1"/>
  <c r="R212"/>
  <c r="I212"/>
  <c r="H212"/>
  <c r="J212" s="1"/>
  <c r="R211"/>
  <c r="I211"/>
  <c r="H211"/>
  <c r="J211" s="1"/>
  <c r="R210"/>
  <c r="I210"/>
  <c r="H210"/>
  <c r="J210" s="1"/>
  <c r="R209"/>
  <c r="I209"/>
  <c r="H209"/>
  <c r="J209" s="1"/>
  <c r="R208"/>
  <c r="R207"/>
  <c r="R206"/>
  <c r="R205"/>
  <c r="R204"/>
  <c r="R203"/>
  <c r="R202"/>
  <c r="R201"/>
  <c r="I201"/>
  <c r="H201"/>
  <c r="J201" s="1"/>
  <c r="R200"/>
  <c r="I200"/>
  <c r="H200"/>
  <c r="R199"/>
  <c r="I199"/>
  <c r="H199"/>
  <c r="J199" s="1"/>
  <c r="R198"/>
  <c r="R197"/>
  <c r="I197"/>
  <c r="H197"/>
  <c r="R196"/>
  <c r="I196"/>
  <c r="H196"/>
  <c r="R195"/>
  <c r="I195"/>
  <c r="H195"/>
  <c r="R194"/>
  <c r="R193"/>
  <c r="I193"/>
  <c r="H193"/>
  <c r="R192"/>
  <c r="I192"/>
  <c r="H192"/>
  <c r="R191"/>
  <c r="R190"/>
  <c r="R189"/>
  <c r="I189"/>
  <c r="H189"/>
  <c r="J189" s="1"/>
  <c r="R188"/>
  <c r="I188"/>
  <c r="H188"/>
  <c r="J188" s="1"/>
  <c r="R187"/>
  <c r="I187"/>
  <c r="H187"/>
  <c r="R186"/>
  <c r="J186"/>
  <c r="R185"/>
  <c r="I185"/>
  <c r="H185"/>
  <c r="R184"/>
  <c r="R183"/>
  <c r="R182"/>
  <c r="I182"/>
  <c r="H182"/>
  <c r="J182" s="1"/>
  <c r="R181"/>
  <c r="R180"/>
  <c r="I180"/>
  <c r="H180"/>
  <c r="J180" s="1"/>
  <c r="R179"/>
  <c r="R178"/>
  <c r="R177"/>
  <c r="I177"/>
  <c r="H177"/>
  <c r="J177" s="1"/>
  <c r="R176"/>
  <c r="I176"/>
  <c r="H176"/>
  <c r="R175"/>
  <c r="I175"/>
  <c r="H175"/>
  <c r="J175" s="1"/>
  <c r="R174"/>
  <c r="I174"/>
  <c r="H174"/>
  <c r="J174" s="1"/>
  <c r="R173"/>
  <c r="I173"/>
  <c r="H173"/>
  <c r="J173" s="1"/>
  <c r="R172"/>
  <c r="I172"/>
  <c r="H172"/>
  <c r="R171"/>
  <c r="R170"/>
  <c r="I170"/>
  <c r="H170"/>
  <c r="R169"/>
  <c r="I169"/>
  <c r="H169"/>
  <c r="R168"/>
  <c r="I168"/>
  <c r="H168"/>
  <c r="R167"/>
  <c r="I167"/>
  <c r="H167"/>
  <c r="R166"/>
  <c r="R165"/>
  <c r="I165"/>
  <c r="H165"/>
  <c r="J165" s="1"/>
  <c r="R164"/>
  <c r="R163"/>
  <c r="I163"/>
  <c r="H163"/>
  <c r="J163" s="1"/>
  <c r="R162"/>
  <c r="I162"/>
  <c r="H162"/>
  <c r="J162" s="1"/>
  <c r="R161"/>
  <c r="R160"/>
  <c r="I160"/>
  <c r="H160"/>
  <c r="J160" s="1"/>
  <c r="R159"/>
  <c r="I159"/>
  <c r="H159"/>
  <c r="J159" s="1"/>
  <c r="R158"/>
  <c r="I158"/>
  <c r="H158"/>
  <c r="J158" s="1"/>
  <c r="R157"/>
  <c r="I157"/>
  <c r="H157"/>
  <c r="J157" s="1"/>
  <c r="R156"/>
  <c r="I156"/>
  <c r="H156"/>
  <c r="J156" s="1"/>
  <c r="R155"/>
  <c r="I155"/>
  <c r="H155"/>
  <c r="R154"/>
  <c r="I154"/>
  <c r="H154"/>
  <c r="J154" s="1"/>
  <c r="R153"/>
  <c r="R152"/>
  <c r="I152"/>
  <c r="H152"/>
  <c r="J152" s="1"/>
  <c r="R151"/>
  <c r="R150"/>
  <c r="I150"/>
  <c r="H150"/>
  <c r="R149"/>
  <c r="I149"/>
  <c r="H149"/>
  <c r="J149" s="1"/>
  <c r="R148"/>
  <c r="I148"/>
  <c r="H148"/>
  <c r="J148" s="1"/>
  <c r="R147"/>
  <c r="I147"/>
  <c r="H147"/>
  <c r="J147" s="1"/>
  <c r="R146"/>
  <c r="L146"/>
  <c r="I146"/>
  <c r="H146"/>
  <c r="J146" s="1"/>
  <c r="R145"/>
  <c r="I145"/>
  <c r="H145"/>
  <c r="R144"/>
  <c r="R143"/>
  <c r="I143"/>
  <c r="H143"/>
  <c r="R142"/>
  <c r="R141"/>
  <c r="J141"/>
  <c r="R140"/>
  <c r="I140"/>
  <c r="H140"/>
  <c r="R139"/>
  <c r="J139"/>
  <c r="R138"/>
  <c r="I138"/>
  <c r="H138"/>
  <c r="J138" s="1"/>
  <c r="R137"/>
  <c r="I137"/>
  <c r="H137"/>
  <c r="R136"/>
  <c r="I136"/>
  <c r="H136"/>
  <c r="J136" s="1"/>
  <c r="R135"/>
  <c r="I135"/>
  <c r="H135"/>
  <c r="R134"/>
  <c r="I134"/>
  <c r="H134"/>
  <c r="J134" s="1"/>
  <c r="R133"/>
  <c r="R132"/>
  <c r="R131"/>
  <c r="R130"/>
  <c r="I130"/>
  <c r="H130"/>
  <c r="J130" s="1"/>
  <c r="R129"/>
  <c r="I129"/>
  <c r="H129"/>
  <c r="R128"/>
  <c r="I128"/>
  <c r="H128"/>
  <c r="J128" s="1"/>
  <c r="R127"/>
  <c r="R126"/>
  <c r="I126"/>
  <c r="H126"/>
  <c r="R125"/>
  <c r="I125"/>
  <c r="H125"/>
  <c r="R124"/>
  <c r="I124"/>
  <c r="H124"/>
  <c r="R123"/>
  <c r="I123"/>
  <c r="H123"/>
  <c r="R122"/>
  <c r="I122"/>
  <c r="H122"/>
  <c r="J122" s="1"/>
  <c r="R121"/>
  <c r="R120"/>
  <c r="I120"/>
  <c r="H120"/>
  <c r="J120" s="1"/>
  <c r="R119"/>
  <c r="I119"/>
  <c r="H119"/>
  <c r="R118"/>
  <c r="I118"/>
  <c r="H118"/>
  <c r="J118" s="1"/>
  <c r="R117"/>
  <c r="I117"/>
  <c r="H117"/>
  <c r="J117" s="1"/>
  <c r="R116"/>
  <c r="I116"/>
  <c r="H116"/>
  <c r="J116" s="1"/>
  <c r="R115"/>
  <c r="I115"/>
  <c r="H115"/>
  <c r="J115" s="1"/>
  <c r="R114"/>
  <c r="I114"/>
  <c r="H114"/>
  <c r="J114" s="1"/>
  <c r="R113"/>
  <c r="I113"/>
  <c r="H113"/>
  <c r="R112"/>
  <c r="R111"/>
  <c r="R110"/>
  <c r="I110"/>
  <c r="H110"/>
  <c r="J110" s="1"/>
  <c r="R109"/>
  <c r="I109"/>
  <c r="H109"/>
  <c r="J109" s="1"/>
  <c r="R108"/>
  <c r="I108"/>
  <c r="H108"/>
  <c r="J108" s="1"/>
  <c r="R107"/>
  <c r="I107"/>
  <c r="H107"/>
  <c r="J107" s="1"/>
  <c r="R106"/>
  <c r="I106"/>
  <c r="H106"/>
  <c r="J106" s="1"/>
  <c r="R105"/>
  <c r="R104"/>
  <c r="I104"/>
  <c r="H104"/>
  <c r="R103"/>
  <c r="I103"/>
  <c r="H103"/>
  <c r="R102"/>
  <c r="I102"/>
  <c r="H102"/>
  <c r="R101"/>
  <c r="I101"/>
  <c r="H101"/>
  <c r="R100"/>
  <c r="I100"/>
  <c r="H100"/>
  <c r="R99"/>
  <c r="I99"/>
  <c r="H99"/>
  <c r="J99" s="1"/>
  <c r="R98"/>
  <c r="I98"/>
  <c r="H98"/>
  <c r="J98" s="1"/>
  <c r="R97"/>
  <c r="I97"/>
  <c r="H97"/>
  <c r="R96"/>
  <c r="I96"/>
  <c r="H96"/>
  <c r="R95"/>
  <c r="I95"/>
  <c r="H95"/>
  <c r="J95" s="1"/>
  <c r="R94"/>
  <c r="I94"/>
  <c r="H94"/>
  <c r="J94" s="1"/>
  <c r="R93"/>
  <c r="I93"/>
  <c r="H93"/>
  <c r="J93" s="1"/>
  <c r="R92"/>
  <c r="R91"/>
  <c r="I91"/>
  <c r="H91"/>
  <c r="R90"/>
  <c r="R89"/>
  <c r="I89"/>
  <c r="H89"/>
  <c r="R88"/>
  <c r="I88"/>
  <c r="H88"/>
  <c r="R87"/>
  <c r="I87"/>
  <c r="H87"/>
  <c r="R86"/>
  <c r="I86"/>
  <c r="H86"/>
  <c r="R85"/>
  <c r="R84"/>
  <c r="R83"/>
  <c r="I83"/>
  <c r="H83"/>
  <c r="R82"/>
  <c r="I82"/>
  <c r="H82"/>
  <c r="R81"/>
  <c r="I81"/>
  <c r="H81"/>
  <c r="R80"/>
  <c r="I80"/>
  <c r="H80"/>
  <c r="J80" s="1"/>
  <c r="R79"/>
  <c r="R78"/>
  <c r="R77"/>
  <c r="R76"/>
  <c r="I76"/>
  <c r="H76"/>
  <c r="J76" s="1"/>
  <c r="R75"/>
  <c r="I75"/>
  <c r="H75"/>
  <c r="J75" s="1"/>
  <c r="R74"/>
  <c r="I74"/>
  <c r="H74"/>
  <c r="J74" s="1"/>
  <c r="R73"/>
  <c r="I73"/>
  <c r="H73"/>
  <c r="J73" s="1"/>
  <c r="R72"/>
  <c r="I72"/>
  <c r="H72"/>
  <c r="J72" s="1"/>
  <c r="R71"/>
  <c r="R70"/>
  <c r="I70"/>
  <c r="H70"/>
  <c r="R69"/>
  <c r="I69"/>
  <c r="H69"/>
  <c r="R68"/>
  <c r="I68"/>
  <c r="H68"/>
  <c r="R67"/>
  <c r="I67"/>
  <c r="H67"/>
  <c r="R66"/>
  <c r="R65"/>
  <c r="I65"/>
  <c r="H65"/>
  <c r="R64"/>
  <c r="R63"/>
  <c r="I63"/>
  <c r="H63"/>
  <c r="R62"/>
  <c r="I62"/>
  <c r="H62"/>
  <c r="R61"/>
  <c r="R60"/>
  <c r="I60"/>
  <c r="H60"/>
  <c r="J60" s="1"/>
  <c r="R59"/>
  <c r="J59"/>
  <c r="R58"/>
  <c r="I58"/>
  <c r="H58"/>
  <c r="R57"/>
  <c r="I57"/>
  <c r="H57"/>
  <c r="R56"/>
  <c r="I56"/>
  <c r="H56"/>
  <c r="R55"/>
  <c r="I55"/>
  <c r="H55"/>
  <c r="R54"/>
  <c r="R53"/>
  <c r="I53"/>
  <c r="H53"/>
  <c r="R52"/>
  <c r="I52"/>
  <c r="H52"/>
  <c r="J52" s="1"/>
  <c r="R51"/>
  <c r="R50"/>
  <c r="R49"/>
  <c r="R48"/>
  <c r="I48"/>
  <c r="H48"/>
  <c r="R47"/>
  <c r="I47"/>
  <c r="H47"/>
  <c r="J47" s="1"/>
  <c r="R46"/>
  <c r="I46"/>
  <c r="H46"/>
  <c r="R45"/>
  <c r="R44"/>
  <c r="I44"/>
  <c r="H44"/>
  <c r="J44" s="1"/>
  <c r="R43"/>
  <c r="I43"/>
  <c r="H43"/>
  <c r="J43" s="1"/>
  <c r="R42"/>
  <c r="I42"/>
  <c r="H42"/>
  <c r="J42" s="1"/>
  <c r="R41"/>
  <c r="I41"/>
  <c r="H41"/>
  <c r="J41" s="1"/>
  <c r="R40"/>
  <c r="R39"/>
  <c r="I39"/>
  <c r="H39"/>
  <c r="J39" s="1"/>
  <c r="R38"/>
  <c r="I38"/>
  <c r="H38"/>
  <c r="J38" s="1"/>
  <c r="R37"/>
  <c r="I37"/>
  <c r="H37"/>
  <c r="J37" s="1"/>
  <c r="R36"/>
  <c r="I36"/>
  <c r="H36"/>
  <c r="J36" s="1"/>
  <c r="R35"/>
  <c r="I35"/>
  <c r="H35"/>
  <c r="J35" s="1"/>
  <c r="R34"/>
  <c r="I34"/>
  <c r="H34"/>
  <c r="J34" s="1"/>
  <c r="R33"/>
  <c r="I33"/>
  <c r="H33"/>
  <c r="J33" s="1"/>
  <c r="R32"/>
  <c r="R31"/>
  <c r="I31"/>
  <c r="H31"/>
  <c r="R30"/>
  <c r="I30"/>
  <c r="H30"/>
  <c r="J30" s="1"/>
  <c r="R29"/>
  <c r="I29"/>
  <c r="H29"/>
  <c r="R28"/>
  <c r="R27"/>
  <c r="I27"/>
  <c r="H27"/>
  <c r="R26"/>
  <c r="I26"/>
  <c r="H26"/>
  <c r="J26" s="1"/>
  <c r="R25"/>
  <c r="I25"/>
  <c r="H25"/>
  <c r="R24"/>
  <c r="I24"/>
  <c r="H24"/>
  <c r="J24" s="1"/>
  <c r="R23"/>
  <c r="I23"/>
  <c r="H23"/>
  <c r="J23" s="1"/>
  <c r="R22"/>
  <c r="R21"/>
  <c r="I21"/>
  <c r="H21"/>
  <c r="R20"/>
  <c r="H20"/>
  <c r="R19"/>
  <c r="R18"/>
  <c r="R17"/>
  <c r="R16"/>
  <c r="I16"/>
  <c r="H16"/>
  <c r="R15"/>
  <c r="I15"/>
  <c r="H15"/>
  <c r="J15" s="1"/>
  <c r="R14"/>
  <c r="I14"/>
  <c r="H14"/>
  <c r="J14" s="1"/>
  <c r="R13"/>
  <c r="I13"/>
  <c r="H13"/>
  <c r="J13" s="1"/>
  <c r="R12"/>
  <c r="I12"/>
  <c r="H12"/>
  <c r="J12" s="1"/>
  <c r="R11"/>
  <c r="I11"/>
  <c r="H11"/>
  <c r="J11" s="1"/>
  <c r="R10"/>
  <c r="I10"/>
  <c r="H10"/>
  <c r="J10" s="1"/>
  <c r="Q9"/>
  <c r="L9"/>
  <c r="K9"/>
  <c r="N6"/>
  <c r="N90" s="1"/>
  <c r="O90" s="1"/>
  <c r="M6"/>
  <c r="I1"/>
  <c r="H1"/>
  <c r="G1"/>
  <c r="F1"/>
  <c r="E1"/>
  <c r="D1"/>
  <c r="C1"/>
  <c r="B1"/>
  <c r="K10"/>
  <c r="L10"/>
  <c r="K11"/>
  <c r="L12"/>
  <c r="L13"/>
  <c r="L14"/>
  <c r="L17"/>
  <c r="L19"/>
  <c r="L20"/>
  <c r="K21"/>
  <c r="L22"/>
  <c r="L23"/>
  <c r="K33"/>
  <c r="L46"/>
  <c r="L47"/>
  <c r="L48"/>
  <c r="K49"/>
  <c r="L50"/>
  <c r="K54"/>
  <c r="L54"/>
  <c r="L55"/>
  <c r="L56"/>
  <c r="L57"/>
  <c r="L58"/>
  <c r="L59"/>
  <c r="L60"/>
  <c r="L61"/>
  <c r="L62"/>
  <c r="L63"/>
  <c r="L64"/>
  <c r="L65"/>
  <c r="K66"/>
  <c r="K71"/>
  <c r="L71"/>
  <c r="L72"/>
  <c r="K73"/>
  <c r="L73"/>
  <c r="L74"/>
  <c r="L75"/>
  <c r="L76"/>
  <c r="L77"/>
  <c r="L78"/>
  <c r="L79"/>
  <c r="K80"/>
  <c r="L80"/>
  <c r="L81"/>
  <c r="L82"/>
  <c r="L83"/>
  <c r="L84"/>
  <c r="L85"/>
  <c r="L87"/>
  <c r="L88"/>
  <c r="L89"/>
  <c r="L90"/>
  <c r="L91"/>
  <c r="L92"/>
  <c r="L93"/>
  <c r="K97"/>
  <c r="L102"/>
  <c r="L103"/>
  <c r="L104"/>
  <c r="L105"/>
  <c r="L106"/>
  <c r="L107"/>
  <c r="L108"/>
  <c r="L110"/>
  <c r="L111"/>
  <c r="L112"/>
  <c r="L114"/>
  <c r="L117"/>
  <c r="L119"/>
  <c r="L121"/>
  <c r="L123"/>
  <c r="L125"/>
  <c r="L127"/>
  <c r="L129"/>
  <c r="K131"/>
  <c r="L131"/>
  <c r="L133"/>
  <c r="L135"/>
  <c r="L137"/>
  <c r="L139"/>
  <c r="L141"/>
  <c r="L143"/>
  <c r="L144"/>
  <c r="L148"/>
  <c r="L150"/>
  <c r="L151"/>
  <c r="K153"/>
  <c r="L154"/>
  <c r="L156"/>
  <c r="L158"/>
  <c r="L160"/>
  <c r="L162"/>
  <c r="L165"/>
  <c r="L166"/>
  <c r="L168"/>
  <c r="L169"/>
  <c r="L170"/>
  <c r="L171"/>
  <c r="L177"/>
  <c r="L178"/>
  <c r="L183"/>
  <c r="L184"/>
  <c r="L185"/>
  <c r="L186"/>
  <c r="L190"/>
  <c r="K191"/>
  <c r="L193"/>
  <c r="L195"/>
  <c r="L197"/>
  <c r="L198"/>
  <c r="L199"/>
  <c r="L200"/>
  <c r="L201"/>
  <c r="L207"/>
  <c r="L212"/>
  <c r="L213"/>
  <c r="L214"/>
  <c r="L215"/>
  <c r="L216"/>
  <c r="L217"/>
  <c r="L218"/>
  <c r="K219"/>
  <c r="L223"/>
  <c r="K224"/>
  <c r="L224"/>
  <c r="L225"/>
  <c r="L226"/>
  <c r="L231"/>
  <c r="L232"/>
  <c r="L233"/>
  <c r="L235"/>
  <c r="L238"/>
  <c r="L239"/>
  <c r="L240"/>
  <c r="K241"/>
  <c r="L247"/>
  <c r="L248"/>
  <c r="L249"/>
  <c r="L250"/>
  <c r="L251"/>
  <c r="L256"/>
  <c r="L257"/>
  <c r="L265"/>
  <c r="L266"/>
  <c r="K267"/>
  <c r="L268"/>
  <c r="L269"/>
  <c r="L270"/>
  <c r="L271"/>
  <c r="K53"/>
  <c r="K47"/>
  <c r="K50"/>
  <c r="K29"/>
  <c r="K95"/>
  <c r="K84"/>
  <c r="Q84" s="1"/>
  <c r="K12"/>
  <c r="K63"/>
  <c r="K100"/>
  <c r="K67"/>
  <c r="K257"/>
  <c r="K199"/>
  <c r="K248"/>
  <c r="K85"/>
  <c r="K28"/>
  <c r="K79"/>
  <c r="K149"/>
  <c r="K141"/>
  <c r="Q141" s="1"/>
  <c r="K155"/>
  <c r="K48"/>
  <c r="K113"/>
  <c r="K215"/>
  <c r="K111"/>
  <c r="K135"/>
  <c r="K157"/>
  <c r="K86"/>
  <c r="K201"/>
  <c r="K178"/>
  <c r="K139"/>
  <c r="Q139" s="1"/>
  <c r="K14"/>
  <c r="K35"/>
  <c r="K41"/>
  <c r="K52"/>
  <c r="K58"/>
  <c r="K62"/>
  <c r="K93"/>
  <c r="K106"/>
  <c r="K75"/>
  <c r="K181"/>
  <c r="K78"/>
  <c r="K121"/>
  <c r="K69"/>
  <c r="K98"/>
  <c r="K103"/>
  <c r="K107"/>
  <c r="K127"/>
  <c r="K38"/>
  <c r="K55"/>
  <c r="K249"/>
  <c r="K36"/>
  <c r="K212"/>
  <c r="K188"/>
  <c r="K172"/>
  <c r="K225"/>
  <c r="K274"/>
  <c r="K101"/>
  <c r="K266"/>
  <c r="K216"/>
  <c r="K116"/>
  <c r="K252"/>
  <c r="K104"/>
  <c r="K240"/>
  <c r="Q240" s="1"/>
  <c r="K275"/>
  <c r="K126"/>
  <c r="K276"/>
  <c r="K260"/>
  <c r="K250"/>
  <c r="K246"/>
  <c r="K244"/>
  <c r="K270"/>
  <c r="K268"/>
  <c r="K259"/>
  <c r="K253"/>
  <c r="K243"/>
  <c r="K262"/>
  <c r="K232"/>
  <c r="K123"/>
  <c r="K254"/>
  <c r="K220"/>
  <c r="K214"/>
  <c r="K209"/>
  <c r="K207"/>
  <c r="Q207" s="1"/>
  <c r="K200"/>
  <c r="K180"/>
  <c r="K176"/>
  <c r="K174"/>
  <c r="K163"/>
  <c r="K161"/>
  <c r="K158"/>
  <c r="K156"/>
  <c r="K152"/>
  <c r="K150"/>
  <c r="K235"/>
  <c r="K265"/>
  <c r="K208"/>
  <c r="K194"/>
  <c r="K190"/>
  <c r="K189"/>
  <c r="K187"/>
  <c r="K184"/>
  <c r="K175"/>
  <c r="K165"/>
  <c r="K236"/>
  <c r="K217"/>
  <c r="K148"/>
  <c r="K145"/>
  <c r="K144"/>
  <c r="K143"/>
  <c r="K142"/>
  <c r="K140"/>
  <c r="K137"/>
  <c r="K132"/>
  <c r="K115"/>
  <c r="K110"/>
  <c r="K108"/>
  <c r="K231"/>
  <c r="K221"/>
  <c r="K210"/>
  <c r="Q80" l="1"/>
  <c r="Q54"/>
  <c r="J16"/>
  <c r="J25"/>
  <c r="J250"/>
  <c r="J254"/>
  <c r="J258"/>
  <c r="J260"/>
  <c r="J113"/>
  <c r="J123"/>
  <c r="J262"/>
  <c r="N10"/>
  <c r="N12"/>
  <c r="N14"/>
  <c r="N16"/>
  <c r="N23"/>
  <c r="N25"/>
  <c r="N27"/>
  <c r="N29"/>
  <c r="N31"/>
  <c r="N33"/>
  <c r="N35"/>
  <c r="N37"/>
  <c r="N39"/>
  <c r="N41"/>
  <c r="N43"/>
  <c r="J46"/>
  <c r="N47"/>
  <c r="J48"/>
  <c r="N53"/>
  <c r="N55"/>
  <c r="M56"/>
  <c r="N57"/>
  <c r="M58"/>
  <c r="N60"/>
  <c r="N62"/>
  <c r="M63"/>
  <c r="M65"/>
  <c r="M67"/>
  <c r="N68"/>
  <c r="M69"/>
  <c r="N70"/>
  <c r="N72"/>
  <c r="N74"/>
  <c r="N76"/>
  <c r="M81"/>
  <c r="N82"/>
  <c r="M83"/>
  <c r="N86"/>
  <c r="M87"/>
  <c r="N88"/>
  <c r="M89"/>
  <c r="M91"/>
  <c r="N94"/>
  <c r="N96"/>
  <c r="J97"/>
  <c r="N100"/>
  <c r="M101"/>
  <c r="N102"/>
  <c r="M103"/>
  <c r="N104"/>
  <c r="N106"/>
  <c r="N108"/>
  <c r="N110"/>
  <c r="N114"/>
  <c r="N116"/>
  <c r="N118"/>
  <c r="J119"/>
  <c r="N120"/>
  <c r="N122"/>
  <c r="J135"/>
  <c r="J137"/>
  <c r="J140"/>
  <c r="J143"/>
  <c r="J145"/>
  <c r="J172"/>
  <c r="J187"/>
  <c r="J215"/>
  <c r="J227"/>
  <c r="J229"/>
  <c r="J231"/>
  <c r="J233"/>
  <c r="N11"/>
  <c r="N13"/>
  <c r="N15"/>
  <c r="M20"/>
  <c r="M21"/>
  <c r="N24"/>
  <c r="N26"/>
  <c r="J27"/>
  <c r="J29"/>
  <c r="N30"/>
  <c r="J31"/>
  <c r="N34"/>
  <c r="N36"/>
  <c r="N38"/>
  <c r="N42"/>
  <c r="N44"/>
  <c r="N46"/>
  <c r="N48"/>
  <c r="N52"/>
  <c r="J53"/>
  <c r="M55"/>
  <c r="N56"/>
  <c r="M57"/>
  <c r="N58"/>
  <c r="N63"/>
  <c r="N65"/>
  <c r="N67"/>
  <c r="M68"/>
  <c r="N69"/>
  <c r="M70"/>
  <c r="N73"/>
  <c r="N75"/>
  <c r="N81"/>
  <c r="M82"/>
  <c r="N83"/>
  <c r="M86"/>
  <c r="N87"/>
  <c r="M88"/>
  <c r="N89"/>
  <c r="N91"/>
  <c r="N93"/>
  <c r="N95"/>
  <c r="N97"/>
  <c r="N99"/>
  <c r="N101"/>
  <c r="M102"/>
  <c r="N103"/>
  <c r="M104"/>
  <c r="N107"/>
  <c r="N109"/>
  <c r="N113"/>
  <c r="N115"/>
  <c r="N117"/>
  <c r="N119"/>
  <c r="N123"/>
  <c r="J238"/>
  <c r="J240"/>
  <c r="J242"/>
  <c r="J272"/>
  <c r="J129"/>
  <c r="J176"/>
  <c r="J235"/>
  <c r="J261"/>
  <c r="J271"/>
  <c r="J20"/>
  <c r="J62"/>
  <c r="J96"/>
  <c r="J100"/>
  <c r="J155"/>
  <c r="J200"/>
  <c r="J270"/>
  <c r="J274"/>
  <c r="K151"/>
  <c r="Q111"/>
  <c r="K197"/>
  <c r="K23"/>
  <c r="K87"/>
  <c r="K247"/>
  <c r="K170"/>
  <c r="K146"/>
  <c r="Q146" s="1"/>
  <c r="K89"/>
  <c r="K205"/>
  <c r="K136"/>
  <c r="K256"/>
  <c r="Q256" s="1"/>
  <c r="K192"/>
  <c r="K120"/>
  <c r="K130"/>
  <c r="K114"/>
  <c r="K82"/>
  <c r="K154"/>
  <c r="K134"/>
  <c r="K81"/>
  <c r="K233"/>
  <c r="K39"/>
  <c r="K245"/>
  <c r="K230"/>
  <c r="K45"/>
  <c r="K112"/>
  <c r="Q112" s="1"/>
  <c r="K242"/>
  <c r="K182"/>
  <c r="K234"/>
  <c r="K171"/>
  <c r="K99"/>
  <c r="K119"/>
  <c r="K65"/>
  <c r="K122"/>
  <c r="K64"/>
  <c r="K37"/>
  <c r="K169"/>
  <c r="K70"/>
  <c r="K26"/>
  <c r="K60"/>
  <c r="K32"/>
  <c r="K204"/>
  <c r="K195"/>
  <c r="K229"/>
  <c r="K43"/>
  <c r="K263"/>
  <c r="K164"/>
  <c r="K83"/>
  <c r="K34"/>
  <c r="K223"/>
  <c r="Q223" s="1"/>
  <c r="K133"/>
  <c r="Q133" s="1"/>
  <c r="K255"/>
  <c r="K159"/>
  <c r="K211"/>
  <c r="K20"/>
  <c r="K271"/>
  <c r="K261"/>
  <c r="L2"/>
  <c r="K226"/>
  <c r="K109"/>
  <c r="K129"/>
  <c r="K222"/>
  <c r="K124"/>
  <c r="K203"/>
  <c r="K25"/>
  <c r="K44"/>
  <c r="K27"/>
  <c r="K15"/>
  <c r="K90"/>
  <c r="Q90" s="1"/>
  <c r="K16"/>
  <c r="K88"/>
  <c r="K30"/>
  <c r="K160"/>
  <c r="K177"/>
  <c r="K17"/>
  <c r="Q17" s="1"/>
  <c r="K72"/>
  <c r="K162"/>
  <c r="K46"/>
  <c r="K76"/>
  <c r="K117"/>
  <c r="K105"/>
  <c r="K138"/>
  <c r="K68"/>
  <c r="K239"/>
  <c r="K31"/>
  <c r="K61"/>
  <c r="K258"/>
  <c r="K227"/>
  <c r="K173"/>
  <c r="K51"/>
  <c r="K40"/>
  <c r="O55"/>
  <c r="Q55" s="1"/>
  <c r="O57"/>
  <c r="O68"/>
  <c r="O70"/>
  <c r="O82"/>
  <c r="O86"/>
  <c r="O88"/>
  <c r="O102"/>
  <c r="O104"/>
  <c r="Q104" s="1"/>
  <c r="K238"/>
  <c r="Q238" s="1"/>
  <c r="K269"/>
  <c r="K167"/>
  <c r="K128"/>
  <c r="K198"/>
  <c r="K185"/>
  <c r="K125"/>
  <c r="K228"/>
  <c r="K168"/>
  <c r="K218"/>
  <c r="K179"/>
  <c r="K213"/>
  <c r="K147"/>
  <c r="K202"/>
  <c r="K237"/>
  <c r="K272"/>
  <c r="K183"/>
  <c r="L275"/>
  <c r="L273"/>
  <c r="L267"/>
  <c r="L264"/>
  <c r="L263"/>
  <c r="L261"/>
  <c r="L259"/>
  <c r="L255"/>
  <c r="L253"/>
  <c r="L246"/>
  <c r="L243"/>
  <c r="L241"/>
  <c r="L237"/>
  <c r="L234"/>
  <c r="L228"/>
  <c r="L221"/>
  <c r="L219"/>
  <c r="L211"/>
  <c r="L209"/>
  <c r="L206"/>
  <c r="L205"/>
  <c r="L203"/>
  <c r="L194"/>
  <c r="K193"/>
  <c r="L191"/>
  <c r="L189"/>
  <c r="L187"/>
  <c r="K186"/>
  <c r="Q186" s="1"/>
  <c r="L181"/>
  <c r="L179"/>
  <c r="L175"/>
  <c r="L167"/>
  <c r="K166"/>
  <c r="L163"/>
  <c r="L159"/>
  <c r="L155"/>
  <c r="L149"/>
  <c r="L145"/>
  <c r="L140"/>
  <c r="L136"/>
  <c r="L132"/>
  <c r="L128"/>
  <c r="L124"/>
  <c r="L272"/>
  <c r="L196"/>
  <c r="M265"/>
  <c r="M263"/>
  <c r="M255"/>
  <c r="M254"/>
  <c r="M253"/>
  <c r="M251"/>
  <c r="M250"/>
  <c r="M249"/>
  <c r="M248"/>
  <c r="M244"/>
  <c r="M239"/>
  <c r="M231"/>
  <c r="M230"/>
  <c r="M229"/>
  <c r="M228"/>
  <c r="M227"/>
  <c r="M226"/>
  <c r="M225"/>
  <c r="M222"/>
  <c r="M221"/>
  <c r="M218"/>
  <c r="M202"/>
  <c r="M266"/>
  <c r="M264"/>
  <c r="M257"/>
  <c r="M245"/>
  <c r="M232"/>
  <c r="M220"/>
  <c r="M203"/>
  <c r="M199"/>
  <c r="M190"/>
  <c r="M184"/>
  <c r="M165"/>
  <c r="M163"/>
  <c r="M162"/>
  <c r="M160"/>
  <c r="M159"/>
  <c r="M158"/>
  <c r="M157"/>
  <c r="M156"/>
  <c r="M155"/>
  <c r="M154"/>
  <c r="M153"/>
  <c r="M149"/>
  <c r="M148"/>
  <c r="M147"/>
  <c r="M143"/>
  <c r="M138"/>
  <c r="M137"/>
  <c r="M136"/>
  <c r="M135"/>
  <c r="M134"/>
  <c r="M131"/>
  <c r="M177"/>
  <c r="M176"/>
  <c r="M175"/>
  <c r="M174"/>
  <c r="M173"/>
  <c r="M172"/>
  <c r="M171"/>
  <c r="M151"/>
  <c r="M144"/>
  <c r="M127"/>
  <c r="M10"/>
  <c r="M11"/>
  <c r="O11" s="1"/>
  <c r="M12"/>
  <c r="O12" s="1"/>
  <c r="Q12" s="1"/>
  <c r="K13"/>
  <c r="M13"/>
  <c r="O13" s="1"/>
  <c r="M14"/>
  <c r="O14" s="1"/>
  <c r="Q14" s="1"/>
  <c r="M15"/>
  <c r="O15" s="1"/>
  <c r="M16"/>
  <c r="O16" s="1"/>
  <c r="L18"/>
  <c r="N20"/>
  <c r="O20" s="1"/>
  <c r="J21"/>
  <c r="L21"/>
  <c r="N21"/>
  <c r="O21" s="1"/>
  <c r="K22"/>
  <c r="M22"/>
  <c r="M23"/>
  <c r="O23" s="1"/>
  <c r="Q23" s="1"/>
  <c r="K24"/>
  <c r="M24"/>
  <c r="O24" s="1"/>
  <c r="M25"/>
  <c r="O25" s="1"/>
  <c r="M26"/>
  <c r="O26" s="1"/>
  <c r="M27"/>
  <c r="O27" s="1"/>
  <c r="L28"/>
  <c r="M29"/>
  <c r="O29" s="1"/>
  <c r="M30"/>
  <c r="O30" s="1"/>
  <c r="M31"/>
  <c r="O31" s="1"/>
  <c r="L32"/>
  <c r="M33"/>
  <c r="O33" s="1"/>
  <c r="M34"/>
  <c r="O34" s="1"/>
  <c r="M35"/>
  <c r="O35" s="1"/>
  <c r="M36"/>
  <c r="O36" s="1"/>
  <c r="M37"/>
  <c r="O37" s="1"/>
  <c r="M38"/>
  <c r="O38" s="1"/>
  <c r="M39"/>
  <c r="O39" s="1"/>
  <c r="L40"/>
  <c r="M41"/>
  <c r="O41" s="1"/>
  <c r="K42"/>
  <c r="M42"/>
  <c r="O42" s="1"/>
  <c r="M43"/>
  <c r="O43" s="1"/>
  <c r="M44"/>
  <c r="O44" s="1"/>
  <c r="L45"/>
  <c r="M46"/>
  <c r="O46" s="1"/>
  <c r="M47"/>
  <c r="O47" s="1"/>
  <c r="Q47" s="1"/>
  <c r="M48"/>
  <c r="O48" s="1"/>
  <c r="Q48" s="1"/>
  <c r="L49"/>
  <c r="Q49" s="1"/>
  <c r="L51"/>
  <c r="M52"/>
  <c r="O52" s="1"/>
  <c r="M53"/>
  <c r="O53" s="1"/>
  <c r="J55"/>
  <c r="J56"/>
  <c r="J57"/>
  <c r="J58"/>
  <c r="M60"/>
  <c r="O60" s="1"/>
  <c r="N61"/>
  <c r="J63"/>
  <c r="N64"/>
  <c r="O64" s="1"/>
  <c r="J65"/>
  <c r="N66"/>
  <c r="O66" s="1"/>
  <c r="J67"/>
  <c r="L67"/>
  <c r="J68"/>
  <c r="L68"/>
  <c r="J69"/>
  <c r="L69"/>
  <c r="J70"/>
  <c r="L70"/>
  <c r="M71"/>
  <c r="M72"/>
  <c r="O72" s="1"/>
  <c r="M73"/>
  <c r="O73" s="1"/>
  <c r="Q73" s="1"/>
  <c r="K74"/>
  <c r="M74"/>
  <c r="O74" s="1"/>
  <c r="M75"/>
  <c r="O75" s="1"/>
  <c r="Q75" s="1"/>
  <c r="M76"/>
  <c r="O76" s="1"/>
  <c r="N77"/>
  <c r="N78"/>
  <c r="O78" s="1"/>
  <c r="Q78" s="1"/>
  <c r="M79"/>
  <c r="J81"/>
  <c r="J82"/>
  <c r="J83"/>
  <c r="N85"/>
  <c r="J86"/>
  <c r="L86"/>
  <c r="J87"/>
  <c r="J88"/>
  <c r="J89"/>
  <c r="J91"/>
  <c r="K92"/>
  <c r="M92"/>
  <c r="M93"/>
  <c r="O93" s="1"/>
  <c r="Q93" s="1"/>
  <c r="K94"/>
  <c r="M94"/>
  <c r="O94" s="1"/>
  <c r="M95"/>
  <c r="O95" s="1"/>
  <c r="K96"/>
  <c r="M96"/>
  <c r="O96" s="1"/>
  <c r="M97"/>
  <c r="O97" s="1"/>
  <c r="L99"/>
  <c r="L100"/>
  <c r="J101"/>
  <c r="L101"/>
  <c r="J102"/>
  <c r="J103"/>
  <c r="J104"/>
  <c r="M105"/>
  <c r="M106"/>
  <c r="O106" s="1"/>
  <c r="Q106" s="1"/>
  <c r="M107"/>
  <c r="O107" s="1"/>
  <c r="Q107" s="1"/>
  <c r="M108"/>
  <c r="O108" s="1"/>
  <c r="Q108" s="1"/>
  <c r="M109"/>
  <c r="O109" s="1"/>
  <c r="M110"/>
  <c r="O110" s="1"/>
  <c r="Q110" s="1"/>
  <c r="M113"/>
  <c r="O113" s="1"/>
  <c r="M114"/>
  <c r="O114" s="1"/>
  <c r="M115"/>
  <c r="O115" s="1"/>
  <c r="M116"/>
  <c r="O116" s="1"/>
  <c r="M117"/>
  <c r="O117" s="1"/>
  <c r="K118"/>
  <c r="M118"/>
  <c r="O118" s="1"/>
  <c r="M119"/>
  <c r="O119" s="1"/>
  <c r="M120"/>
  <c r="O120" s="1"/>
  <c r="M122"/>
  <c r="O122" s="1"/>
  <c r="M123"/>
  <c r="O123" s="1"/>
  <c r="Q123" s="1"/>
  <c r="N124"/>
  <c r="M124"/>
  <c r="M125"/>
  <c r="N126"/>
  <c r="N128"/>
  <c r="N134"/>
  <c r="N136"/>
  <c r="N138"/>
  <c r="N147"/>
  <c r="N149"/>
  <c r="M150"/>
  <c r="N155"/>
  <c r="N157"/>
  <c r="N159"/>
  <c r="N163"/>
  <c r="N165"/>
  <c r="N167"/>
  <c r="M168"/>
  <c r="N169"/>
  <c r="M170"/>
  <c r="N173"/>
  <c r="N175"/>
  <c r="N177"/>
  <c r="N185"/>
  <c r="N188"/>
  <c r="N192"/>
  <c r="M193"/>
  <c r="M195"/>
  <c r="N196"/>
  <c r="M197"/>
  <c r="L274"/>
  <c r="K273"/>
  <c r="K264"/>
  <c r="L262"/>
  <c r="L260"/>
  <c r="L258"/>
  <c r="L254"/>
  <c r="L252"/>
  <c r="K251"/>
  <c r="L245"/>
  <c r="L244"/>
  <c r="L242"/>
  <c r="L236"/>
  <c r="L230"/>
  <c r="L229"/>
  <c r="L227"/>
  <c r="L222"/>
  <c r="L220"/>
  <c r="L210"/>
  <c r="L208"/>
  <c r="Q208" s="1"/>
  <c r="K206"/>
  <c r="L204"/>
  <c r="L202"/>
  <c r="L192"/>
  <c r="L188"/>
  <c r="L182"/>
  <c r="L180"/>
  <c r="L176"/>
  <c r="L174"/>
  <c r="L173"/>
  <c r="L172"/>
  <c r="L164"/>
  <c r="L161"/>
  <c r="L157"/>
  <c r="L153"/>
  <c r="L152"/>
  <c r="L147"/>
  <c r="L142"/>
  <c r="L138"/>
  <c r="L134"/>
  <c r="L130"/>
  <c r="L126"/>
  <c r="L276"/>
  <c r="K196"/>
  <c r="N275"/>
  <c r="N274"/>
  <c r="N272"/>
  <c r="N271"/>
  <c r="N270"/>
  <c r="N269"/>
  <c r="N268"/>
  <c r="O268" s="1"/>
  <c r="Q268" s="1"/>
  <c r="N267"/>
  <c r="O267" s="1"/>
  <c r="N266"/>
  <c r="N264"/>
  <c r="N262"/>
  <c r="N261"/>
  <c r="N260"/>
  <c r="N259"/>
  <c r="N258"/>
  <c r="N257"/>
  <c r="N247"/>
  <c r="O247" s="1"/>
  <c r="Q247" s="1"/>
  <c r="N246"/>
  <c r="O246" s="1"/>
  <c r="N245"/>
  <c r="N243"/>
  <c r="O243" s="1"/>
  <c r="N242"/>
  <c r="N241"/>
  <c r="O241" s="1"/>
  <c r="N237"/>
  <c r="N236"/>
  <c r="N235"/>
  <c r="N234"/>
  <c r="O234" s="1"/>
  <c r="N233"/>
  <c r="N232"/>
  <c r="N224"/>
  <c r="N220"/>
  <c r="N217"/>
  <c r="O217" s="1"/>
  <c r="Q217" s="1"/>
  <c r="N206"/>
  <c r="O206" s="1"/>
  <c r="N205"/>
  <c r="O205" s="1"/>
  <c r="N204"/>
  <c r="O204" s="1"/>
  <c r="N203"/>
  <c r="N198"/>
  <c r="O198" s="1"/>
  <c r="N265"/>
  <c r="N263"/>
  <c r="N252"/>
  <c r="O252" s="1"/>
  <c r="N248"/>
  <c r="N244"/>
  <c r="N225"/>
  <c r="N221"/>
  <c r="N219"/>
  <c r="O219" s="1"/>
  <c r="N218"/>
  <c r="N202"/>
  <c r="N183"/>
  <c r="O183" s="1"/>
  <c r="N181"/>
  <c r="O181" s="1"/>
  <c r="N179"/>
  <c r="O179" s="1"/>
  <c r="N178"/>
  <c r="O178" s="1"/>
  <c r="Q178" s="1"/>
  <c r="N171"/>
  <c r="N151"/>
  <c r="N145"/>
  <c r="N144"/>
  <c r="N140"/>
  <c r="N130"/>
  <c r="N127"/>
  <c r="N197"/>
  <c r="N194"/>
  <c r="O194" s="1"/>
  <c r="Q194" s="1"/>
  <c r="N191"/>
  <c r="O191" s="1"/>
  <c r="N190"/>
  <c r="N184"/>
  <c r="N166"/>
  <c r="O166" s="1"/>
  <c r="N164"/>
  <c r="O164" s="1"/>
  <c r="N161"/>
  <c r="O161" s="1"/>
  <c r="N153"/>
  <c r="N142"/>
  <c r="O142" s="1"/>
  <c r="N132"/>
  <c r="O132" s="1"/>
  <c r="N131"/>
  <c r="L11"/>
  <c r="L15"/>
  <c r="L16"/>
  <c r="K18"/>
  <c r="K19"/>
  <c r="Q19" s="1"/>
  <c r="N22"/>
  <c r="L24"/>
  <c r="L25"/>
  <c r="L26"/>
  <c r="L27"/>
  <c r="N28"/>
  <c r="O28" s="1"/>
  <c r="L29"/>
  <c r="L30"/>
  <c r="L31"/>
  <c r="N32"/>
  <c r="O32" s="1"/>
  <c r="L33"/>
  <c r="L34"/>
  <c r="L35"/>
  <c r="L36"/>
  <c r="L37"/>
  <c r="L38"/>
  <c r="L39"/>
  <c r="L41"/>
  <c r="L42"/>
  <c r="L43"/>
  <c r="L44"/>
  <c r="N50"/>
  <c r="O50" s="1"/>
  <c r="Q50" s="1"/>
  <c r="L52"/>
  <c r="L53"/>
  <c r="N54"/>
  <c r="K56"/>
  <c r="K57"/>
  <c r="Q57" s="1"/>
  <c r="K59"/>
  <c r="Q59" s="1"/>
  <c r="M61"/>
  <c r="M62"/>
  <c r="O62" s="1"/>
  <c r="Q62" s="1"/>
  <c r="L66"/>
  <c r="N71"/>
  <c r="K77"/>
  <c r="M77"/>
  <c r="O77" s="1"/>
  <c r="N79"/>
  <c r="M85"/>
  <c r="O85" s="1"/>
  <c r="Q85" s="1"/>
  <c r="K91"/>
  <c r="N92"/>
  <c r="L94"/>
  <c r="L95"/>
  <c r="L96"/>
  <c r="L97"/>
  <c r="L98"/>
  <c r="Q98" s="1"/>
  <c r="M99"/>
  <c r="O99" s="1"/>
  <c r="M100"/>
  <c r="O100" s="1"/>
  <c r="Q100" s="1"/>
  <c r="K102"/>
  <c r="Q102" s="1"/>
  <c r="N105"/>
  <c r="L109"/>
  <c r="L113"/>
  <c r="L115"/>
  <c r="L116"/>
  <c r="L118"/>
  <c r="L120"/>
  <c r="N121"/>
  <c r="O121" s="1"/>
  <c r="Q121" s="1"/>
  <c r="L122"/>
  <c r="J124"/>
  <c r="N125"/>
  <c r="M126"/>
  <c r="O126" s="1"/>
  <c r="N129"/>
  <c r="N135"/>
  <c r="N137"/>
  <c r="N143"/>
  <c r="N148"/>
  <c r="N150"/>
  <c r="N152"/>
  <c r="N154"/>
  <c r="N156"/>
  <c r="N158"/>
  <c r="N160"/>
  <c r="N162"/>
  <c r="M167"/>
  <c r="N168"/>
  <c r="M169"/>
  <c r="N170"/>
  <c r="N172"/>
  <c r="N174"/>
  <c r="N176"/>
  <c r="N180"/>
  <c r="N182"/>
  <c r="M185"/>
  <c r="O185" s="1"/>
  <c r="N187"/>
  <c r="N189"/>
  <c r="M192"/>
  <c r="N193"/>
  <c r="N195"/>
  <c r="M196"/>
  <c r="O196" s="1"/>
  <c r="J125"/>
  <c r="J126"/>
  <c r="M128"/>
  <c r="M129"/>
  <c r="O129" s="1"/>
  <c r="M130"/>
  <c r="M140"/>
  <c r="O140" s="1"/>
  <c r="Q140" s="1"/>
  <c r="M145"/>
  <c r="J150"/>
  <c r="M152"/>
  <c r="O152" s="1"/>
  <c r="Q152" s="1"/>
  <c r="J167"/>
  <c r="J168"/>
  <c r="J169"/>
  <c r="J170"/>
  <c r="M180"/>
  <c r="O180" s="1"/>
  <c r="M182"/>
  <c r="O182" s="1"/>
  <c r="J185"/>
  <c r="M187"/>
  <c r="O187" s="1"/>
  <c r="M188"/>
  <c r="O188" s="1"/>
  <c r="M189"/>
  <c r="J192"/>
  <c r="J193"/>
  <c r="J195"/>
  <c r="J196"/>
  <c r="J197"/>
  <c r="N200"/>
  <c r="N210"/>
  <c r="N212"/>
  <c r="N214"/>
  <c r="N216"/>
  <c r="N222"/>
  <c r="N226"/>
  <c r="N228"/>
  <c r="N230"/>
  <c r="N250"/>
  <c r="N254"/>
  <c r="N276"/>
  <c r="N199"/>
  <c r="N201"/>
  <c r="N209"/>
  <c r="N211"/>
  <c r="N213"/>
  <c r="N215"/>
  <c r="N227"/>
  <c r="N229"/>
  <c r="N231"/>
  <c r="N239"/>
  <c r="N249"/>
  <c r="N251"/>
  <c r="N253"/>
  <c r="N255"/>
  <c r="M276"/>
  <c r="M200"/>
  <c r="O200" s="1"/>
  <c r="Q200" s="1"/>
  <c r="M201"/>
  <c r="M209"/>
  <c r="O209" s="1"/>
  <c r="Q209" s="1"/>
  <c r="M210"/>
  <c r="M211"/>
  <c r="O211" s="1"/>
  <c r="M212"/>
  <c r="O212" s="1"/>
  <c r="Q212" s="1"/>
  <c r="M213"/>
  <c r="O213" s="1"/>
  <c r="M214"/>
  <c r="M215"/>
  <c r="O215" s="1"/>
  <c r="Q215" s="1"/>
  <c r="M216"/>
  <c r="O216" s="1"/>
  <c r="Q216" s="1"/>
  <c r="M224"/>
  <c r="O224" s="1"/>
  <c r="Q224" s="1"/>
  <c r="M233"/>
  <c r="M235"/>
  <c r="O235" s="1"/>
  <c r="Q235" s="1"/>
  <c r="M236"/>
  <c r="M237"/>
  <c r="O237" s="1"/>
  <c r="M242"/>
  <c r="M258"/>
  <c r="O258" s="1"/>
  <c r="M259"/>
  <c r="M260"/>
  <c r="O260" s="1"/>
  <c r="M261"/>
  <c r="M262"/>
  <c r="O262" s="1"/>
  <c r="M269"/>
  <c r="M270"/>
  <c r="O270" s="1"/>
  <c r="Q270" s="1"/>
  <c r="M271"/>
  <c r="M272"/>
  <c r="O272" s="1"/>
  <c r="M274"/>
  <c r="M275"/>
  <c r="O275" s="1"/>
  <c r="Q275" s="1"/>
  <c r="O91" l="1"/>
  <c r="Q91" s="1"/>
  <c r="Q241"/>
  <c r="Q267"/>
  <c r="O103"/>
  <c r="Q103" s="1"/>
  <c r="O101"/>
  <c r="O89"/>
  <c r="Q89" s="1"/>
  <c r="O87"/>
  <c r="Q87" s="1"/>
  <c r="O83"/>
  <c r="O81"/>
  <c r="Q81" s="1"/>
  <c r="O65"/>
  <c r="Q65" s="1"/>
  <c r="O58"/>
  <c r="Q58" s="1"/>
  <c r="O56"/>
  <c r="Q56" s="1"/>
  <c r="O242"/>
  <c r="O233"/>
  <c r="O145"/>
  <c r="O128"/>
  <c r="O169"/>
  <c r="O167"/>
  <c r="O61"/>
  <c r="Q252"/>
  <c r="O105"/>
  <c r="Q101"/>
  <c r="O127"/>
  <c r="Q127" s="1"/>
  <c r="O131"/>
  <c r="Q131" s="1"/>
  <c r="O203"/>
  <c r="O266"/>
  <c r="Q266" s="1"/>
  <c r="Q83"/>
  <c r="O69"/>
  <c r="Q69" s="1"/>
  <c r="O67"/>
  <c r="Q67" s="1"/>
  <c r="O63"/>
  <c r="Q63" s="1"/>
  <c r="J1"/>
  <c r="O195"/>
  <c r="O124"/>
  <c r="Q13"/>
  <c r="O157"/>
  <c r="Q187"/>
  <c r="Q145"/>
  <c r="Q132"/>
  <c r="Q191"/>
  <c r="Q181"/>
  <c r="Q219"/>
  <c r="Q243"/>
  <c r="Q246"/>
  <c r="Q273"/>
  <c r="Q18"/>
  <c r="Q115"/>
  <c r="Q97"/>
  <c r="Q38"/>
  <c r="Q36"/>
  <c r="Q11"/>
  <c r="Q113"/>
  <c r="Q96"/>
  <c r="Q52"/>
  <c r="Q42"/>
  <c r="Q157"/>
  <c r="Q86"/>
  <c r="Q21"/>
  <c r="Q262"/>
  <c r="Q260"/>
  <c r="Q188"/>
  <c r="Q180"/>
  <c r="Q126"/>
  <c r="Q28"/>
  <c r="L1"/>
  <c r="Q142"/>
  <c r="Q161"/>
  <c r="Q116"/>
  <c r="Q95"/>
  <c r="Q66"/>
  <c r="Q53"/>
  <c r="Q41"/>
  <c r="Q35"/>
  <c r="Q33"/>
  <c r="Q29"/>
  <c r="Q196"/>
  <c r="Q206"/>
  <c r="O197"/>
  <c r="Q197" s="1"/>
  <c r="O170"/>
  <c r="Q170" s="1"/>
  <c r="O168"/>
  <c r="O71"/>
  <c r="Q71" s="1"/>
  <c r="O151"/>
  <c r="Q151" s="1"/>
  <c r="O172"/>
  <c r="Q172" s="1"/>
  <c r="O174"/>
  <c r="Q174" s="1"/>
  <c r="O176"/>
  <c r="Q176" s="1"/>
  <c r="O135"/>
  <c r="Q135" s="1"/>
  <c r="O137"/>
  <c r="Q137" s="1"/>
  <c r="O143"/>
  <c r="Q143" s="1"/>
  <c r="O148"/>
  <c r="Q148" s="1"/>
  <c r="O153"/>
  <c r="Q153" s="1"/>
  <c r="O155"/>
  <c r="Q155" s="1"/>
  <c r="O159"/>
  <c r="O162"/>
  <c r="O165"/>
  <c r="Q165" s="1"/>
  <c r="O190"/>
  <c r="Q190" s="1"/>
  <c r="O232"/>
  <c r="Q232" s="1"/>
  <c r="O257"/>
  <c r="Q257" s="1"/>
  <c r="O218"/>
  <c r="Q218" s="1"/>
  <c r="O222"/>
  <c r="O226"/>
  <c r="Q226" s="1"/>
  <c r="O228"/>
  <c r="O230"/>
  <c r="O239"/>
  <c r="O248"/>
  <c r="Q248" s="1"/>
  <c r="O250"/>
  <c r="Q250" s="1"/>
  <c r="O253"/>
  <c r="Q253" s="1"/>
  <c r="O255"/>
  <c r="O265"/>
  <c r="Q265" s="1"/>
  <c r="Q61"/>
  <c r="Q68"/>
  <c r="Q105"/>
  <c r="Q117"/>
  <c r="Q76"/>
  <c r="Q46"/>
  <c r="Q162"/>
  <c r="Q30"/>
  <c r="Q88"/>
  <c r="Q16"/>
  <c r="Q203"/>
  <c r="Q124"/>
  <c r="Q109"/>
  <c r="Q34"/>
  <c r="Q195"/>
  <c r="Q60"/>
  <c r="Q26"/>
  <c r="Q64"/>
  <c r="Q119"/>
  <c r="Q182"/>
  <c r="Q39"/>
  <c r="Q233"/>
  <c r="O10"/>
  <c r="M1"/>
  <c r="O274"/>
  <c r="Q274" s="1"/>
  <c r="O271"/>
  <c r="Q271" s="1"/>
  <c r="O269"/>
  <c r="O261"/>
  <c r="O259"/>
  <c r="Q259" s="1"/>
  <c r="O236"/>
  <c r="Q236" s="1"/>
  <c r="O214"/>
  <c r="Q214" s="1"/>
  <c r="O210"/>
  <c r="Q210" s="1"/>
  <c r="O201"/>
  <c r="Q201" s="1"/>
  <c r="O276"/>
  <c r="Q276" s="1"/>
  <c r="O189"/>
  <c r="Q189" s="1"/>
  <c r="O130"/>
  <c r="Q130" s="1"/>
  <c r="O192"/>
  <c r="Q77"/>
  <c r="O193"/>
  <c r="O150"/>
  <c r="Q150" s="1"/>
  <c r="O125"/>
  <c r="Q125" s="1"/>
  <c r="Q118"/>
  <c r="Q94"/>
  <c r="O92"/>
  <c r="Q92" s="1"/>
  <c r="O79"/>
  <c r="Q79" s="1"/>
  <c r="Q74"/>
  <c r="Q24"/>
  <c r="O22"/>
  <c r="Q22" s="1"/>
  <c r="O144"/>
  <c r="Q144" s="1"/>
  <c r="O171"/>
  <c r="O173"/>
  <c r="Q173" s="1"/>
  <c r="O175"/>
  <c r="Q175" s="1"/>
  <c r="O177"/>
  <c r="Q177" s="1"/>
  <c r="O134"/>
  <c r="O136"/>
  <c r="O138"/>
  <c r="O147"/>
  <c r="Q147" s="1"/>
  <c r="O149"/>
  <c r="Q149" s="1"/>
  <c r="O154"/>
  <c r="Q154" s="1"/>
  <c r="O156"/>
  <c r="Q156" s="1"/>
  <c r="O158"/>
  <c r="Q158" s="1"/>
  <c r="O160"/>
  <c r="Q160" s="1"/>
  <c r="O163"/>
  <c r="Q163" s="1"/>
  <c r="O184"/>
  <c r="Q184" s="1"/>
  <c r="O199"/>
  <c r="Q199" s="1"/>
  <c r="O220"/>
  <c r="Q220" s="1"/>
  <c r="O245"/>
  <c r="Q245" s="1"/>
  <c r="O264"/>
  <c r="Q264" s="1"/>
  <c r="O202"/>
  <c r="O221"/>
  <c r="Q221" s="1"/>
  <c r="O225"/>
  <c r="Q225" s="1"/>
  <c r="O227"/>
  <c r="O229"/>
  <c r="Q229" s="1"/>
  <c r="O231"/>
  <c r="Q231" s="1"/>
  <c r="O244"/>
  <c r="Q244" s="1"/>
  <c r="O249"/>
  <c r="Q249" s="1"/>
  <c r="O251"/>
  <c r="Q251" s="1"/>
  <c r="O254"/>
  <c r="Q254" s="1"/>
  <c r="O263"/>
  <c r="Q263" s="1"/>
  <c r="Q166"/>
  <c r="Q193"/>
  <c r="Q183"/>
  <c r="Q272"/>
  <c r="Q237"/>
  <c r="Q202"/>
  <c r="Q213"/>
  <c r="Q179"/>
  <c r="Q168"/>
  <c r="Q228"/>
  <c r="Q185"/>
  <c r="Q198"/>
  <c r="Q128"/>
  <c r="Q167"/>
  <c r="Q269"/>
  <c r="N1"/>
  <c r="K1"/>
  <c r="Q40"/>
  <c r="Q51"/>
  <c r="Q227"/>
  <c r="Q258"/>
  <c r="Q31"/>
  <c r="Q239"/>
  <c r="Q138"/>
  <c r="Q72"/>
  <c r="Q15"/>
  <c r="Q27"/>
  <c r="Q44"/>
  <c r="Q25"/>
  <c r="Q222"/>
  <c r="Q129"/>
  <c r="Q261"/>
  <c r="Q20"/>
  <c r="Q211"/>
  <c r="Q159"/>
  <c r="Q255"/>
  <c r="Q164"/>
  <c r="Q43"/>
  <c r="Q204"/>
  <c r="Q32"/>
  <c r="Q70"/>
  <c r="Q169"/>
  <c r="Q37"/>
  <c r="Q122"/>
  <c r="Q99"/>
  <c r="Q171"/>
  <c r="Q234"/>
  <c r="Q242"/>
  <c r="Q45"/>
  <c r="Q230"/>
  <c r="Q134"/>
  <c r="Q82"/>
  <c r="Q114"/>
  <c r="Q120"/>
  <c r="Q192"/>
  <c r="Q136"/>
  <c r="Q205"/>
  <c r="O1" l="1"/>
  <c r="Q10"/>
  <c r="Q1" s="1"/>
  <c r="Q2"/>
</calcChain>
</file>

<file path=xl/sharedStrings.xml><?xml version="1.0" encoding="utf-8"?>
<sst xmlns="http://schemas.openxmlformats.org/spreadsheetml/2006/main" count="337" uniqueCount="295">
  <si>
    <t>СНЯТЫЕ С ОБСЛУЖИВАНИЯ  БУДУТ ОТКЛЮЧЕНЫ ОТ ЭНЕРГОСНАБЖЕНИЯ  СНТ</t>
  </si>
  <si>
    <t xml:space="preserve">Все садоводы, оформившие договора с Энергосбытом, передайте их копии бухгалтеру </t>
  </si>
  <si>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</si>
  <si>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</si>
  <si>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</si>
  <si>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</si>
  <si>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</si>
  <si>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</si>
  <si>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</si>
  <si>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</si>
  <si>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</si>
  <si>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на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</si>
  <si>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</si>
  <si>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</si>
  <si>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</si>
  <si>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</si>
  <si>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</si>
  <si>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</si>
  <si>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</si>
  <si>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</si>
  <si>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</si>
  <si>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</si>
  <si>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</si>
  <si>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</si>
  <si>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</si>
  <si>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</si>
  <si>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</si>
  <si>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</si>
  <si>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</si>
  <si>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   </t>
  </si>
  <si>
    <t xml:space="preserve">№008 </t>
  </si>
  <si>
    <t>№009  сбыт</t>
  </si>
  <si>
    <t>снят с обслуживаения с 10.12.21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</si>
  <si>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</si>
  <si>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</si>
  <si>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</si>
  <si>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</si>
  <si>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</si>
  <si>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</si>
  <si>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</si>
  <si>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</si>
  <si>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</si>
  <si>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</si>
  <si>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</si>
  <si>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</si>
  <si>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</si>
  <si>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</si>
  <si>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 сбыт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</si>
  <si>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</si>
  <si>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</si>
  <si>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</si>
  <si>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</si>
  <si>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</si>
  <si>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</si>
  <si>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</si>
  <si>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</si>
  <si>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</si>
  <si>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</si>
  <si>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</si>
  <si>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</si>
  <si>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>№033 сбыт</t>
  </si>
  <si>
    <t xml:space="preserve">№034 </t>
  </si>
  <si>
    <t xml:space="preserve">№035 </t>
  </si>
  <si>
    <t xml:space="preserve">№036 </t>
  </si>
  <si>
    <t>№037 сбыт</t>
  </si>
  <si>
    <t>№038</t>
  </si>
  <si>
    <t>№039  сбыт</t>
  </si>
  <si>
    <t>№040</t>
  </si>
  <si>
    <t xml:space="preserve">№041 </t>
  </si>
  <si>
    <t xml:space="preserve">№041а сбыт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</si>
  <si>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</si>
  <si>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</si>
  <si>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</si>
  <si>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</si>
  <si>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</si>
  <si>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</si>
  <si>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</si>
  <si>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</si>
  <si>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</si>
  <si>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</si>
  <si>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</si>
  <si>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</si>
  <si>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</si>
  <si>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</si>
  <si>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</si>
  <si>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</si>
  <si>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</si>
  <si>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</si>
  <si>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</si>
  <si>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</si>
  <si>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</si>
  <si>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</si>
  <si>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</si>
  <si>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</si>
  <si>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</si>
  <si>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</si>
  <si>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>сбыт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</si>
  <si>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</si>
  <si>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</si>
  <si>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</si>
  <si>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</si>
  <si>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</si>
  <si>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</si>
  <si>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</si>
  <si>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</si>
  <si>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</si>
  <si>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</si>
  <si>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</si>
  <si>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</si>
  <si>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</si>
  <si>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</si>
  <si>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</si>
  <si>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</si>
  <si>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</si>
  <si>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</si>
  <si>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</si>
  <si>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</si>
  <si>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</si>
  <si>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</si>
  <si>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</si>
  <si>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</si>
  <si>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</si>
  <si>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</si>
  <si>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</si>
  <si>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</si>
  <si>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</si>
  <si>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</si>
  <si>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</si>
  <si>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</si>
  <si>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</si>
  <si>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</si>
  <si>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</si>
  <si>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</si>
  <si>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</si>
  <si>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</si>
  <si>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</si>
  <si>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</si>
  <si>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</si>
  <si>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</si>
  <si>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</si>
  <si>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</si>
  <si>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</si>
  <si>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</si>
  <si>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</si>
  <si>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</si>
  <si>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</si>
  <si>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</si>
  <si>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</si>
  <si>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>№112 сбыт</t>
  </si>
  <si>
    <t>№113 сбыт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</si>
  <si>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</si>
  <si>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</si>
  <si>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</si>
  <si>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</si>
  <si>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</si>
  <si>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</si>
  <si>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</si>
  <si>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</si>
  <si>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</si>
  <si>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</si>
  <si>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</si>
  <si>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</si>
  <si>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</si>
  <si>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</si>
  <si>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</si>
  <si>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</si>
  <si>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</si>
  <si>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</si>
  <si>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</si>
  <si>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</si>
  <si>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</si>
  <si>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</si>
  <si>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</si>
  <si>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</si>
  <si>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</si>
  <si>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</si>
  <si>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</si>
  <si>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</si>
  <si>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</si>
  <si>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</si>
  <si>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</si>
  <si>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</si>
  <si>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</si>
  <si>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</si>
  <si>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</si>
  <si>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</si>
  <si>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</si>
  <si>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</si>
  <si>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</si>
  <si>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</si>
  <si>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</si>
  <si>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</si>
  <si>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</si>
  <si>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</si>
  <si>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</si>
  <si>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</si>
  <si>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</si>
  <si>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</si>
  <si>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</si>
  <si>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</si>
  <si>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</si>
  <si>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</si>
  <si>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</si>
  <si>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</si>
  <si>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</si>
  <si>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</si>
  <si>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</si>
  <si>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</si>
  <si>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</si>
  <si>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</si>
  <si>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№163сбыт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</si>
  <si>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</si>
  <si>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</si>
  <si>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</si>
  <si>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</si>
  <si>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</si>
  <si>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</si>
  <si>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</si>
  <si>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</si>
  <si>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</si>
  <si>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</si>
  <si>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</si>
  <si>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</si>
  <si>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</si>
  <si>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</si>
  <si>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</si>
  <si>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</si>
  <si>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</si>
  <si>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</si>
  <si>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</si>
  <si>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</si>
  <si>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</si>
  <si>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</si>
  <si>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</si>
  <si>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</si>
  <si>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</si>
  <si>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</si>
  <si>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</si>
  <si>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</si>
  <si>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</si>
  <si>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</si>
  <si>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</si>
  <si>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</si>
  <si>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</si>
  <si>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</si>
  <si>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</si>
  <si>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</si>
  <si>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</si>
  <si>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</si>
  <si>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</si>
  <si>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</si>
  <si>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</si>
  <si>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</si>
  <si>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</si>
  <si>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</si>
  <si>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</si>
  <si>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№216сбыт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</si>
  <si>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</si>
  <si>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</si>
  <si>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</si>
  <si>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</si>
  <si>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</si>
  <si>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</si>
  <si>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</si>
  <si>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</si>
  <si>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</si>
  <si>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</si>
  <si>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 xml:space="preserve">№227 </t>
  </si>
  <si>
    <t>№228 сбыт</t>
  </si>
  <si>
    <t xml:space="preserve">№229 </t>
  </si>
  <si>
    <t xml:space="preserve">№229а </t>
  </si>
  <si>
    <t xml:space="preserve">№230 </t>
  </si>
  <si>
    <t>№231 сбыт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</si>
  <si>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</si>
  <si>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</si>
  <si>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</si>
  <si>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</si>
  <si>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</si>
  <si>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</si>
  <si>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</si>
  <si>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</si>
  <si>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</si>
  <si>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</si>
  <si>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>№242 сбыт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</si>
  <si>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</si>
  <si>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</si>
  <si>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</si>
  <si>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</si>
  <si>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</si>
  <si>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</si>
  <si>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>СБЫТ</t>
  </si>
  <si>
    <t xml:space="preserve">№248 </t>
  </si>
  <si>
    <t xml:space="preserve">№249 </t>
  </si>
  <si>
    <t>№Охрана 3</t>
  </si>
  <si>
    <t>февраль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</si>
</sst>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5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16"/>
      <color indexed="8"/>
      <name val="Tahoma"/>
      <family val="2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color indexed="8"/>
      <name val="Tahoma"/>
      <charset val="204"/>
    </font>
    <font>
      <sz val="11"/>
      <color rgb="FFFF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164" fontId="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4" fillId="0" borderId="0" xfId="0" applyFont="1" applyFill="1" applyBorder="1" applyAlignment="1">
      <alignment wrapText="1"/>
    </xf>
    <xf numFmtId="49" fontId="5" fillId="0" borderId="0" xfId="0" applyNumberFormat="1" applyFont="1" applyFill="1" applyBorder="1" applyAlignment="1">
      <alignment horizontal="center" vertical="top" wrapText="1"/>
    </xf>
    <xf numFmtId="165" fontId="0" fillId="0" borderId="0" xfId="0" applyNumberFormat="1"/>
    <xf numFmtId="0" fontId="0" fillId="0" borderId="0" xfId="0" applyBorder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7" fontId="2" fillId="0" borderId="1" xfId="0" applyNumberFormat="1" applyFont="1" applyFill="1" applyBorder="1" applyAlignment="1">
      <alignment horizontal="center" vertical="top" wrapText="1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8" fillId="0" borderId="5" xfId="0" applyFont="1" applyBorder="1" applyAlignment="1">
      <alignment horizontal="center" wrapText="1"/>
    </xf>
    <xf numFmtId="167" fontId="9" fillId="0" borderId="5" xfId="0" applyNumberFormat="1" applyFont="1" applyFill="1" applyBorder="1" applyAlignment="1">
      <alignment horizontal="center" vertical="top" wrapText="1"/>
    </xf>
    <xf numFmtId="0" fontId="10" fillId="0" borderId="0" xfId="0" applyNumberFormat="1" applyFont="1" applyFill="1" applyAlignment="1">
      <alignment horizontal="center" vertical="top" wrapText="1"/>
    </xf>
    <xf numFmtId="4" fontId="8" fillId="0" borderId="6" xfId="0" applyNumberFormat="1" applyFont="1" applyBorder="1" applyAlignment="1">
      <alignment horizontal="center" wrapText="1"/>
    </xf>
    <xf numFmtId="166" fontId="0" fillId="0" borderId="6" xfId="0" applyNumberFormat="1" applyBorder="1" applyAlignment="1">
      <alignment horizontal="center"/>
    </xf>
    <xf numFmtId="0" fontId="8" fillId="0" borderId="6" xfId="0" applyFont="1" applyBorder="1" applyAlignment="1">
      <alignment horizontal="center" wrapText="1"/>
    </xf>
    <xf numFmtId="167" fontId="9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3" borderId="9" xfId="0" applyFont="1" applyFill="1" applyBorder="1" applyAlignment="1">
      <alignment vertical="top" wrapText="1"/>
    </xf>
    <xf numFmtId="0" fontId="11" fillId="3" borderId="10" xfId="0" applyFont="1" applyFill="1" applyBorder="1" applyAlignment="1">
      <alignment vertical="top" wrapText="1"/>
    </xf>
    <xf numFmtId="0" fontId="11" fillId="3" borderId="11" xfId="0" applyFont="1" applyFill="1" applyBorder="1" applyAlignment="1">
      <alignment vertical="top" wrapText="1"/>
    </xf>
    <xf numFmtId="164" fontId="11" fillId="3" borderId="11" xfId="0" applyNumberFormat="1" applyFont="1" applyFill="1" applyBorder="1" applyAlignment="1">
      <alignment vertical="top" wrapText="1"/>
    </xf>
    <xf numFmtId="0" fontId="11" fillId="3" borderId="8" xfId="0" applyFont="1" applyFill="1" applyBorder="1" applyAlignment="1">
      <alignment horizontal="center" vertical="top" wrapText="1"/>
    </xf>
    <xf numFmtId="0" fontId="11" fillId="3" borderId="6" xfId="0" applyFont="1" applyFill="1" applyBorder="1" applyAlignment="1">
      <alignment horizontal="center" vertical="top" wrapText="1"/>
    </xf>
    <xf numFmtId="14" fontId="0" fillId="4" borderId="8" xfId="0" applyNumberFormat="1" applyFill="1" applyBorder="1" applyAlignment="1">
      <alignment horizontal="center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8" fontId="12" fillId="5" borderId="0" xfId="0" applyNumberFormat="1" applyFont="1" applyFill="1" applyBorder="1" applyAlignment="1">
      <alignment vertical="top" wrapText="1"/>
    </xf>
    <xf numFmtId="165" fontId="13" fillId="0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2" fillId="0" borderId="0" xfId="0" applyNumberFormat="1" applyFont="1" applyFill="1" applyBorder="1" applyAlignment="1">
      <alignment vertical="top" wrapText="1"/>
    </xf>
    <xf numFmtId="165" fontId="14" fillId="0" borderId="0" xfId="0" applyNumberFormat="1" applyFont="1"/>
    <xf numFmtId="168" fontId="12" fillId="0" borderId="0" xfId="0" applyNumberFormat="1" applyFont="1" applyFill="1" applyBorder="1" applyAlignment="1">
      <alignment horizontal="center" vertical="top" wrapText="1"/>
    </xf>
    <xf numFmtId="165" fontId="12" fillId="0" borderId="0" xfId="0" applyNumberFormat="1" applyFont="1" applyFill="1" applyBorder="1" applyAlignment="1">
      <alignment vertical="top" wrapText="1"/>
    </xf>
    <xf numFmtId="165" fontId="0" fillId="0" borderId="0" xfId="0" applyNumberFormat="1" applyFill="1"/>
    <xf numFmtId="165" fontId="13" fillId="0" borderId="12" xfId="0" applyNumberFormat="1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165" fontId="0" fillId="5" borderId="0" xfId="0" applyNumberFormat="1" applyFill="1" applyAlignment="1">
      <alignment horizontal="left"/>
    </xf>
    <xf numFmtId="0" fontId="12" fillId="6" borderId="0" xfId="0" applyFont="1" applyFill="1" applyBorder="1" applyAlignment="1">
      <alignment vertical="top" wrapText="1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54;&#1048;%20%20%20&#1044;&#1054;&#1050;&#1059;&#1052;&#1045;&#1053;&#1058;&#1067;/&#1054;&#1058;&#1044;&#1067;&#1061;/&#1069;&#1051;&#1045;&#1050;&#1058;&#1056;&#1054;&#1069;&#1053;&#1045;&#1056;&#1043;&#1048;&#1071;/2022/&#1069;&#1083;&#1077;&#1082;&#1090;&#1088;&#1080;&#1095;&#1077;&#1089;&#1090;&#1074;&#1086;%2022.02.2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БЫТ"/>
      <sheetName val="Квитанции"/>
      <sheetName val="Оплата"/>
      <sheetName val="Счетчики"/>
      <sheetName val="запросы"/>
      <sheetName val="САЙТ"/>
      <sheetName val="Тек ввод мес"/>
      <sheetName val="Список"/>
      <sheetName val="Перерасчет"/>
      <sheetName val="АЛФАВИТ"/>
    </sheetNames>
    <sheetDataSet>
      <sheetData sheetId="0"/>
      <sheetData sheetId="1"/>
      <sheetData sheetId="2">
        <row r="1">
          <cell r="Q1">
            <v>-1155.5</v>
          </cell>
        </row>
        <row r="3">
          <cell r="Y3">
            <v>143975.67999999999</v>
          </cell>
          <cell r="BB3">
            <v>-260736.22860294723</v>
          </cell>
        </row>
        <row r="8">
          <cell r="Y8">
            <v>0</v>
          </cell>
          <cell r="BA8">
            <v>-763.73329999999862</v>
          </cell>
        </row>
        <row r="9">
          <cell r="Y9">
            <v>0</v>
          </cell>
          <cell r="BA9">
            <v>3312.5168999999992</v>
          </cell>
        </row>
        <row r="10">
          <cell r="Y10">
            <v>0</v>
          </cell>
          <cell r="BA10">
            <v>-2423.1807000000035</v>
          </cell>
        </row>
        <row r="11">
          <cell r="Y11">
            <v>0</v>
          </cell>
          <cell r="BA11">
            <v>4.6279999999994699</v>
          </cell>
        </row>
        <row r="12">
          <cell r="Y12">
            <v>0</v>
          </cell>
          <cell r="BA12">
            <v>-424.31589999999778</v>
          </cell>
        </row>
        <row r="13">
          <cell r="Y13">
            <v>0</v>
          </cell>
          <cell r="BA13">
            <v>-4433.1014999999989</v>
          </cell>
        </row>
        <row r="14">
          <cell r="Y14">
            <v>0</v>
          </cell>
          <cell r="BA14">
            <v>-2.936400000001695</v>
          </cell>
        </row>
        <row r="15">
          <cell r="Y15">
            <v>0</v>
          </cell>
          <cell r="BA15">
            <v>153.49530000000289</v>
          </cell>
        </row>
        <row r="16">
          <cell r="Y16">
            <v>0</v>
          </cell>
          <cell r="BA16">
            <v>2304.6133000000018</v>
          </cell>
        </row>
        <row r="17">
          <cell r="Y17">
            <v>0</v>
          </cell>
          <cell r="BA17">
            <v>3302.4163000000017</v>
          </cell>
        </row>
        <row r="18">
          <cell r="Y18">
            <v>0</v>
          </cell>
          <cell r="BA18">
            <v>446.01139999999941</v>
          </cell>
        </row>
        <row r="19">
          <cell r="Y19">
            <v>0</v>
          </cell>
          <cell r="BA19">
            <v>-2639.3631000000005</v>
          </cell>
        </row>
        <row r="20">
          <cell r="Y20">
            <v>0</v>
          </cell>
          <cell r="BA20">
            <v>5.2040999999999995</v>
          </cell>
        </row>
        <row r="21">
          <cell r="Y21">
            <v>0</v>
          </cell>
          <cell r="BA21">
            <v>-2577.8243000000034</v>
          </cell>
        </row>
        <row r="22">
          <cell r="Y22">
            <v>0</v>
          </cell>
          <cell r="BA22">
            <v>-3464.7098999999994</v>
          </cell>
        </row>
        <row r="23">
          <cell r="Y23">
            <v>0</v>
          </cell>
          <cell r="BA23">
            <v>0.6240999999995438</v>
          </cell>
        </row>
        <row r="24">
          <cell r="Y24">
            <v>0</v>
          </cell>
          <cell r="BA24">
            <v>-471.879200000004</v>
          </cell>
        </row>
        <row r="25">
          <cell r="Y25">
            <v>4752</v>
          </cell>
          <cell r="BA25">
            <v>-4751.2489999999998</v>
          </cell>
        </row>
        <row r="26">
          <cell r="Y26">
            <v>0</v>
          </cell>
          <cell r="BA26">
            <v>-20720.6014</v>
          </cell>
        </row>
        <row r="27">
          <cell r="Y27">
            <v>0</v>
          </cell>
          <cell r="BA27">
            <v>-710.92599999999902</v>
          </cell>
        </row>
        <row r="28">
          <cell r="Y28">
            <v>0</v>
          </cell>
          <cell r="BA28">
            <v>3286.9056999999984</v>
          </cell>
        </row>
        <row r="29">
          <cell r="Y29">
            <v>0</v>
          </cell>
          <cell r="BA29">
            <v>-5807.6338999999989</v>
          </cell>
        </row>
        <row r="30">
          <cell r="Y30">
            <v>0</v>
          </cell>
          <cell r="BA30">
            <v>46.180499999999711</v>
          </cell>
        </row>
        <row r="31">
          <cell r="Y31">
            <v>0</v>
          </cell>
          <cell r="BA31">
            <v>2461.0955999999983</v>
          </cell>
        </row>
        <row r="32">
          <cell r="Y32">
            <v>0</v>
          </cell>
          <cell r="BA32">
            <v>-8.3732000000000006</v>
          </cell>
        </row>
        <row r="33">
          <cell r="Y33">
            <v>0</v>
          </cell>
          <cell r="BA33">
            <v>-954.66589999999951</v>
          </cell>
        </row>
        <row r="34">
          <cell r="Y34">
            <v>0</v>
          </cell>
          <cell r="BA34">
            <v>-577.65460000000439</v>
          </cell>
        </row>
        <row r="35">
          <cell r="Y35">
            <v>0</v>
          </cell>
          <cell r="BA35">
            <v>11195.604599999997</v>
          </cell>
        </row>
        <row r="36">
          <cell r="Y36">
            <v>0</v>
          </cell>
          <cell r="BA36">
            <v>364.61830000000214</v>
          </cell>
        </row>
        <row r="37">
          <cell r="Y37">
            <v>0</v>
          </cell>
          <cell r="BA37">
            <v>-4.3548000000000027</v>
          </cell>
        </row>
        <row r="38">
          <cell r="Y38">
            <v>0</v>
          </cell>
          <cell r="BA38">
            <v>4.7999999908370228E-3</v>
          </cell>
        </row>
        <row r="39">
          <cell r="Y39">
            <v>0</v>
          </cell>
          <cell r="BA39">
            <v>-30.097100000000065</v>
          </cell>
        </row>
        <row r="40">
          <cell r="Y40">
            <v>0</v>
          </cell>
          <cell r="BA40">
            <v>-39482.455399999999</v>
          </cell>
        </row>
        <row r="41">
          <cell r="Y41">
            <v>0</v>
          </cell>
          <cell r="BA41">
            <v>39197.016000000011</v>
          </cell>
        </row>
        <row r="42">
          <cell r="Y42">
            <v>0</v>
          </cell>
          <cell r="BA42">
            <v>-3013.9428999999996</v>
          </cell>
        </row>
        <row r="43">
          <cell r="Y43">
            <v>0</v>
          </cell>
          <cell r="BA43">
            <v>640.01399999999649</v>
          </cell>
        </row>
        <row r="44">
          <cell r="Y44">
            <v>0</v>
          </cell>
          <cell r="BA44">
            <v>-14.069700000000338</v>
          </cell>
        </row>
        <row r="45">
          <cell r="Y45">
            <v>0</v>
          </cell>
          <cell r="BA45">
            <v>-2522.0600999999974</v>
          </cell>
        </row>
        <row r="46">
          <cell r="Y46">
            <v>0</v>
          </cell>
          <cell r="BA46">
            <v>-0.19019999999532503</v>
          </cell>
        </row>
        <row r="47">
          <cell r="Y47">
            <v>0</v>
          </cell>
          <cell r="BA47">
            <v>3.1999999973777449E-3</v>
          </cell>
        </row>
        <row r="48">
          <cell r="Y48">
            <v>0</v>
          </cell>
          <cell r="BA48">
            <v>-290.58998468918583</v>
          </cell>
        </row>
        <row r="49">
          <cell r="Y49">
            <v>0</v>
          </cell>
          <cell r="BA49">
            <v>-582.58610000000476</v>
          </cell>
        </row>
        <row r="50">
          <cell r="Y50">
            <v>0</v>
          </cell>
          <cell r="BA50">
            <v>-0.48820000000019664</v>
          </cell>
        </row>
        <row r="51">
          <cell r="Y51">
            <v>0</v>
          </cell>
          <cell r="BA51">
            <v>79.564199999997982</v>
          </cell>
        </row>
        <row r="52">
          <cell r="Y52">
            <v>0</v>
          </cell>
          <cell r="BA52">
            <v>3.0036000000067418</v>
          </cell>
        </row>
        <row r="53">
          <cell r="Y53">
            <v>0</v>
          </cell>
          <cell r="BA53">
            <v>-2.0500000000002729</v>
          </cell>
        </row>
        <row r="54">
          <cell r="Y54">
            <v>0</v>
          </cell>
          <cell r="BA54">
            <v>-5359.2216000000008</v>
          </cell>
        </row>
        <row r="55">
          <cell r="Y55">
            <v>0</v>
          </cell>
          <cell r="BA55">
            <v>-1372.5907999999963</v>
          </cell>
        </row>
        <row r="56">
          <cell r="Y56">
            <v>0</v>
          </cell>
          <cell r="BA56">
            <v>285.58150000000023</v>
          </cell>
        </row>
        <row r="57">
          <cell r="Y57">
            <v>0</v>
          </cell>
          <cell r="BA57">
            <v>0</v>
          </cell>
        </row>
        <row r="58">
          <cell r="Y58">
            <v>0</v>
          </cell>
          <cell r="BA58">
            <v>-8757.7946000000011</v>
          </cell>
        </row>
        <row r="59">
          <cell r="Y59">
            <v>0</v>
          </cell>
          <cell r="BA59">
            <v>-1536.4354999999971</v>
          </cell>
        </row>
        <row r="60">
          <cell r="Y60">
            <v>0</v>
          </cell>
          <cell r="BA60">
            <v>-2071.5971</v>
          </cell>
        </row>
        <row r="61">
          <cell r="Y61">
            <v>0</v>
          </cell>
          <cell r="BA61">
            <v>-561.31939999998895</v>
          </cell>
        </row>
        <row r="62">
          <cell r="Y62">
            <v>0</v>
          </cell>
          <cell r="BA62">
            <v>86.016200000001845</v>
          </cell>
        </row>
        <row r="63">
          <cell r="Y63">
            <v>0</v>
          </cell>
          <cell r="BA63">
            <v>-400.98359999999553</v>
          </cell>
        </row>
        <row r="64">
          <cell r="Y64">
            <v>0</v>
          </cell>
          <cell r="BA64">
            <v>0.13799999999991996</v>
          </cell>
        </row>
        <row r="65">
          <cell r="Y65">
            <v>0</v>
          </cell>
          <cell r="BA65">
            <v>-1660.1585999999995</v>
          </cell>
        </row>
        <row r="66">
          <cell r="Y66">
            <v>0</v>
          </cell>
          <cell r="BA66">
            <v>-2265.637100000009</v>
          </cell>
        </row>
        <row r="67">
          <cell r="Y67">
            <v>0</v>
          </cell>
          <cell r="BA67">
            <v>-13277.7137</v>
          </cell>
        </row>
        <row r="68">
          <cell r="Y68">
            <v>0</v>
          </cell>
          <cell r="BA68">
            <v>-2560.3451999999997</v>
          </cell>
        </row>
        <row r="69">
          <cell r="Y69">
            <v>0</v>
          </cell>
          <cell r="BA69">
            <v>3.7921000000046661</v>
          </cell>
        </row>
        <row r="70">
          <cell r="Y70">
            <v>0</v>
          </cell>
          <cell r="BA70">
            <v>2543.8484999999973</v>
          </cell>
        </row>
        <row r="71">
          <cell r="Y71">
            <v>0</v>
          </cell>
          <cell r="BA71">
            <v>-1388.9695499999998</v>
          </cell>
        </row>
        <row r="72">
          <cell r="Y72">
            <v>0</v>
          </cell>
          <cell r="BA72">
            <v>-5.1406999999966274</v>
          </cell>
        </row>
        <row r="73">
          <cell r="Y73">
            <v>0</v>
          </cell>
          <cell r="BA73">
            <v>3660.8068999999969</v>
          </cell>
        </row>
        <row r="74">
          <cell r="Y74">
            <v>4700</v>
          </cell>
          <cell r="BA74">
            <v>-4620.3276000000005</v>
          </cell>
        </row>
        <row r="75">
          <cell r="Y75">
            <v>0</v>
          </cell>
          <cell r="BA75">
            <v>-9177.9300000000021</v>
          </cell>
        </row>
        <row r="76">
          <cell r="Y76">
            <v>0</v>
          </cell>
          <cell r="BA76">
            <v>-2270.5522999999948</v>
          </cell>
        </row>
        <row r="77">
          <cell r="Y77">
            <v>0</v>
          </cell>
          <cell r="BA77">
            <v>4.9999999964711606E-3</v>
          </cell>
        </row>
        <row r="78">
          <cell r="Y78">
            <v>0</v>
          </cell>
          <cell r="BA78">
            <v>-40.548599999999169</v>
          </cell>
        </row>
        <row r="79">
          <cell r="Y79">
            <v>0</v>
          </cell>
          <cell r="BA79">
            <v>38417.196699999993</v>
          </cell>
        </row>
        <row r="80">
          <cell r="Y80">
            <v>0</v>
          </cell>
          <cell r="BA80">
            <v>-31700.026900000001</v>
          </cell>
        </row>
        <row r="81">
          <cell r="Y81">
            <v>0</v>
          </cell>
          <cell r="BA81">
            <v>44.424200000032215</v>
          </cell>
        </row>
        <row r="82">
          <cell r="Y82">
            <v>0</v>
          </cell>
          <cell r="BA82">
            <v>-2.2000000008119969E-3</v>
          </cell>
        </row>
        <row r="83">
          <cell r="Y83">
            <v>0</v>
          </cell>
          <cell r="BA83">
            <v>1145.1725999999981</v>
          </cell>
        </row>
        <row r="84">
          <cell r="Y84">
            <v>0</v>
          </cell>
          <cell r="BA84">
            <v>-213.67030000000702</v>
          </cell>
        </row>
        <row r="85">
          <cell r="Y85">
            <v>0</v>
          </cell>
          <cell r="BA85">
            <v>-1904.2324589999994</v>
          </cell>
        </row>
        <row r="86">
          <cell r="Y86">
            <v>0</v>
          </cell>
          <cell r="BA86">
            <v>-440.30900000000287</v>
          </cell>
        </row>
        <row r="87">
          <cell r="Y87">
            <v>0</v>
          </cell>
          <cell r="BA87">
            <v>1342.7099999999996</v>
          </cell>
        </row>
        <row r="88">
          <cell r="Y88">
            <v>0</v>
          </cell>
          <cell r="BA88">
            <v>290.71599999999887</v>
          </cell>
        </row>
        <row r="89">
          <cell r="Y89">
            <v>0</v>
          </cell>
          <cell r="BA89">
            <v>2372.6309000000028</v>
          </cell>
        </row>
        <row r="90">
          <cell r="Y90">
            <v>0</v>
          </cell>
          <cell r="BA90">
            <v>0.15409999998792046</v>
          </cell>
        </row>
        <row r="91">
          <cell r="Y91">
            <v>0</v>
          </cell>
          <cell r="BA91">
            <v>-1407.6364000000001</v>
          </cell>
        </row>
        <row r="92">
          <cell r="Y92">
            <v>9200</v>
          </cell>
          <cell r="BA92">
            <v>-6598.3592099999914</v>
          </cell>
        </row>
        <row r="93">
          <cell r="Y93">
            <v>0</v>
          </cell>
          <cell r="BA93">
            <v>-4467.5277000000015</v>
          </cell>
        </row>
        <row r="94">
          <cell r="Y94">
            <v>0</v>
          </cell>
          <cell r="BA94">
            <v>-346.41400000000044</v>
          </cell>
        </row>
        <row r="95">
          <cell r="Y95">
            <v>0</v>
          </cell>
          <cell r="BA95">
            <v>-2637.8451999999984</v>
          </cell>
        </row>
        <row r="96">
          <cell r="Y96">
            <v>0</v>
          </cell>
          <cell r="BA96">
            <v>-2060.5121999999956</v>
          </cell>
        </row>
        <row r="97">
          <cell r="Y97">
            <v>0</v>
          </cell>
          <cell r="BA97">
            <v>-1337.5835000000009</v>
          </cell>
        </row>
        <row r="98">
          <cell r="Y98">
            <v>0</v>
          </cell>
          <cell r="BA98">
            <v>6963.4107000000031</v>
          </cell>
        </row>
        <row r="99">
          <cell r="Y99">
            <v>0</v>
          </cell>
          <cell r="BA99">
            <v>-7473.1689000000033</v>
          </cell>
        </row>
        <row r="100">
          <cell r="Y100">
            <v>0</v>
          </cell>
          <cell r="BA100">
            <v>-158.75160000000028</v>
          </cell>
        </row>
        <row r="101">
          <cell r="Y101">
            <v>0</v>
          </cell>
          <cell r="BA101">
            <v>62.700899999999997</v>
          </cell>
        </row>
        <row r="102">
          <cell r="Y102">
            <v>0</v>
          </cell>
          <cell r="BA102">
            <v>33.341099999997823</v>
          </cell>
        </row>
        <row r="103">
          <cell r="Y103">
            <v>0</v>
          </cell>
          <cell r="BA103">
            <v>0.45679999999993015</v>
          </cell>
        </row>
        <row r="104">
          <cell r="Y104">
            <v>0</v>
          </cell>
          <cell r="BA104">
            <v>-12567.009699999981</v>
          </cell>
        </row>
        <row r="105">
          <cell r="Y105">
            <v>0</v>
          </cell>
          <cell r="BA105">
            <v>-225.18400000000099</v>
          </cell>
        </row>
        <row r="106">
          <cell r="Y106">
            <v>0</v>
          </cell>
          <cell r="BA106">
            <v>91.104600000003529</v>
          </cell>
        </row>
        <row r="107">
          <cell r="Y107">
            <v>0</v>
          </cell>
          <cell r="BA107">
            <v>6336.9088000000002</v>
          </cell>
        </row>
        <row r="108">
          <cell r="Y108">
            <v>11097</v>
          </cell>
          <cell r="BA108">
            <v>-20840.908500000001</v>
          </cell>
        </row>
        <row r="109">
          <cell r="Y109">
            <v>28934</v>
          </cell>
          <cell r="BA109">
            <v>-38746.676300000006</v>
          </cell>
        </row>
        <row r="110">
          <cell r="Y110">
            <v>0</v>
          </cell>
          <cell r="BA110">
            <v>19873.734500000006</v>
          </cell>
        </row>
        <row r="111">
          <cell r="Y111">
            <v>0</v>
          </cell>
          <cell r="BA111">
            <v>-185.90289999999916</v>
          </cell>
        </row>
        <row r="112">
          <cell r="Y112">
            <v>0</v>
          </cell>
          <cell r="BA112">
            <v>-1881.9497999999974</v>
          </cell>
        </row>
        <row r="113">
          <cell r="Y113">
            <v>0</v>
          </cell>
          <cell r="BA113">
            <v>871.90890000000161</v>
          </cell>
        </row>
        <row r="114">
          <cell r="Y114">
            <v>0</v>
          </cell>
          <cell r="BA114">
            <v>-487.16945101580171</v>
          </cell>
        </row>
        <row r="115">
          <cell r="Y115">
            <v>0</v>
          </cell>
          <cell r="BA115">
            <v>-292.4616000000006</v>
          </cell>
        </row>
        <row r="116">
          <cell r="Y116">
            <v>0</v>
          </cell>
          <cell r="BA116">
            <v>-3111.4886000000106</v>
          </cell>
        </row>
        <row r="117">
          <cell r="Y117">
            <v>0</v>
          </cell>
          <cell r="BA117">
            <v>-0.96790000000000087</v>
          </cell>
        </row>
        <row r="118">
          <cell r="Y118">
            <v>0</v>
          </cell>
          <cell r="BA118">
            <v>-548.51719999999818</v>
          </cell>
        </row>
        <row r="119">
          <cell r="Y119">
            <v>0</v>
          </cell>
          <cell r="BA119">
            <v>0.23100999998973748</v>
          </cell>
        </row>
        <row r="120">
          <cell r="Y120">
            <v>0</v>
          </cell>
          <cell r="BA120">
            <v>-13.941900000000011</v>
          </cell>
        </row>
        <row r="121">
          <cell r="Y121">
            <v>10000</v>
          </cell>
          <cell r="BA121">
            <v>-658.86170000000629</v>
          </cell>
        </row>
        <row r="122">
          <cell r="Y122">
            <v>0</v>
          </cell>
          <cell r="BA122">
            <v>-10353.529200000008</v>
          </cell>
        </row>
        <row r="123">
          <cell r="Y123">
            <v>0</v>
          </cell>
          <cell r="BA123">
            <v>115.27320000000122</v>
          </cell>
        </row>
        <row r="124">
          <cell r="Y124">
            <v>0</v>
          </cell>
          <cell r="BA124">
            <v>-130.37849999999952</v>
          </cell>
        </row>
        <row r="125">
          <cell r="Y125">
            <v>0</v>
          </cell>
          <cell r="BA125">
            <v>0.62</v>
          </cell>
        </row>
        <row r="126">
          <cell r="Y126">
            <v>0</v>
          </cell>
          <cell r="BA126">
            <v>-4880.1322999999957</v>
          </cell>
        </row>
        <row r="127">
          <cell r="Y127">
            <v>0</v>
          </cell>
          <cell r="BA127">
            <v>-0.41700000000058424</v>
          </cell>
        </row>
        <row r="128">
          <cell r="Y128">
            <v>0</v>
          </cell>
          <cell r="BA128">
            <v>-12775.669800000001</v>
          </cell>
        </row>
        <row r="129">
          <cell r="Y129">
            <v>0</v>
          </cell>
          <cell r="BA129">
            <v>402.83109999999988</v>
          </cell>
        </row>
        <row r="130">
          <cell r="Y130">
            <v>0</v>
          </cell>
          <cell r="BA130">
            <v>-4.2000000019015715E-3</v>
          </cell>
        </row>
        <row r="131">
          <cell r="Y131">
            <v>0</v>
          </cell>
          <cell r="BA131">
            <v>0.86440000000129658</v>
          </cell>
        </row>
        <row r="132">
          <cell r="Y132">
            <v>0</v>
          </cell>
          <cell r="BA132">
            <v>932.91970000000026</v>
          </cell>
        </row>
        <row r="133">
          <cell r="Y133">
            <v>0</v>
          </cell>
          <cell r="BA133">
            <v>163.26830000000047</v>
          </cell>
        </row>
        <row r="134">
          <cell r="Y134">
            <v>0</v>
          </cell>
          <cell r="BA134">
            <v>-19899.890900000009</v>
          </cell>
        </row>
        <row r="135">
          <cell r="Y135">
            <v>11500</v>
          </cell>
          <cell r="BA135">
            <v>-11213.453700000005</v>
          </cell>
        </row>
        <row r="136">
          <cell r="Y136">
            <v>0</v>
          </cell>
          <cell r="BA136">
            <v>-9.0000000000145519E-4</v>
          </cell>
        </row>
        <row r="137">
          <cell r="Y137">
            <v>0</v>
          </cell>
          <cell r="BA137">
            <v>0</v>
          </cell>
        </row>
        <row r="138">
          <cell r="Y138">
            <v>0</v>
          </cell>
          <cell r="BA138">
            <v>-1445.6542999999995</v>
          </cell>
        </row>
        <row r="139">
          <cell r="Y139">
            <v>0</v>
          </cell>
          <cell r="BA139">
            <v>0</v>
          </cell>
        </row>
        <row r="140">
          <cell r="Y140">
            <v>0</v>
          </cell>
          <cell r="BA140">
            <v>7.9999999998108251E-3</v>
          </cell>
        </row>
        <row r="141">
          <cell r="Y141">
            <v>0</v>
          </cell>
          <cell r="BA141">
            <v>-104.14310000000006</v>
          </cell>
        </row>
        <row r="142">
          <cell r="Y142">
            <v>0</v>
          </cell>
          <cell r="BA142">
            <v>-1509.8233999999989</v>
          </cell>
        </row>
        <row r="143">
          <cell r="Y143">
            <v>0</v>
          </cell>
          <cell r="BA143">
            <v>29.438200000005395</v>
          </cell>
        </row>
        <row r="144">
          <cell r="BA144">
            <v>498.18489999999997</v>
          </cell>
        </row>
        <row r="145">
          <cell r="Y145">
            <v>0</v>
          </cell>
          <cell r="BA145">
            <v>2645.5855999999994</v>
          </cell>
        </row>
        <row r="146">
          <cell r="Y146">
            <v>0</v>
          </cell>
          <cell r="BA146">
            <v>-8432.5478999999978</v>
          </cell>
        </row>
        <row r="147">
          <cell r="Y147">
            <v>0</v>
          </cell>
          <cell r="BA147">
            <v>-6961.2285000000002</v>
          </cell>
        </row>
        <row r="148">
          <cell r="Y148">
            <v>0</v>
          </cell>
          <cell r="BA148">
            <v>913.93339999999978</v>
          </cell>
        </row>
        <row r="149">
          <cell r="Y149">
            <v>0</v>
          </cell>
          <cell r="BA149">
            <v>711.49490875777678</v>
          </cell>
        </row>
        <row r="150">
          <cell r="Y150">
            <v>10000</v>
          </cell>
          <cell r="BA150">
            <v>-9889.0809000000008</v>
          </cell>
        </row>
        <row r="151">
          <cell r="Y151">
            <v>0</v>
          </cell>
          <cell r="BA151">
            <v>1.5999999977793777E-3</v>
          </cell>
        </row>
        <row r="152">
          <cell r="Y152">
            <v>13000</v>
          </cell>
          <cell r="BA152">
            <v>-15725.139999999985</v>
          </cell>
        </row>
        <row r="153">
          <cell r="Y153">
            <v>0</v>
          </cell>
          <cell r="BA153">
            <v>9.0264999999988049</v>
          </cell>
        </row>
        <row r="154">
          <cell r="Y154">
            <v>0</v>
          </cell>
          <cell r="BA154">
            <v>1.2966999999996733</v>
          </cell>
        </row>
        <row r="155">
          <cell r="Y155">
            <v>0</v>
          </cell>
          <cell r="BA155">
            <v>-68.814400000000518</v>
          </cell>
        </row>
        <row r="156">
          <cell r="Y156">
            <v>0</v>
          </cell>
          <cell r="BA156">
            <v>-3434.958999999998</v>
          </cell>
        </row>
        <row r="157">
          <cell r="Y157">
            <v>0</v>
          </cell>
          <cell r="BA157">
            <v>8883.8664000000008</v>
          </cell>
        </row>
        <row r="158">
          <cell r="Y158">
            <v>0</v>
          </cell>
          <cell r="BA158">
            <v>-256.73899999999708</v>
          </cell>
        </row>
        <row r="159">
          <cell r="Y159">
            <v>0</v>
          </cell>
          <cell r="BA159">
            <v>2.4298000000035245</v>
          </cell>
        </row>
        <row r="160">
          <cell r="Y160">
            <v>0</v>
          </cell>
          <cell r="BA160">
            <v>-6508.0427000000082</v>
          </cell>
        </row>
        <row r="161">
          <cell r="Y161">
            <v>0</v>
          </cell>
          <cell r="BA161">
            <v>-4812.2438999999995</v>
          </cell>
        </row>
        <row r="162">
          <cell r="Y162">
            <v>0</v>
          </cell>
          <cell r="BA162">
            <v>-24338.461800000001</v>
          </cell>
        </row>
        <row r="163">
          <cell r="Y163">
            <v>5000</v>
          </cell>
          <cell r="BA163">
            <v>21202.657599999999</v>
          </cell>
        </row>
        <row r="164">
          <cell r="Y164">
            <v>0</v>
          </cell>
          <cell r="BA164">
            <v>218.90550000000007</v>
          </cell>
        </row>
        <row r="165">
          <cell r="Y165">
            <v>0</v>
          </cell>
          <cell r="BA165">
            <v>-56.552300000000017</v>
          </cell>
        </row>
        <row r="166">
          <cell r="Y166">
            <v>0</v>
          </cell>
          <cell r="BA166">
            <v>-43.067399999999836</v>
          </cell>
        </row>
        <row r="167">
          <cell r="Y167">
            <v>0</v>
          </cell>
          <cell r="BA167">
            <v>-2602.1076999999973</v>
          </cell>
        </row>
        <row r="168">
          <cell r="Y168">
            <v>0</v>
          </cell>
          <cell r="BA168">
            <v>-15414.386800000007</v>
          </cell>
        </row>
        <row r="169">
          <cell r="Y169">
            <v>0</v>
          </cell>
          <cell r="BA169">
            <v>15415.050100000002</v>
          </cell>
        </row>
        <row r="170">
          <cell r="Y170">
            <v>0</v>
          </cell>
          <cell r="BA170">
            <v>46961.810500000014</v>
          </cell>
        </row>
        <row r="171">
          <cell r="Y171">
            <v>0</v>
          </cell>
          <cell r="BA171">
            <v>-54718.400779999967</v>
          </cell>
        </row>
        <row r="172">
          <cell r="Y172">
            <v>0</v>
          </cell>
          <cell r="BA172">
            <v>-4348.347999999999</v>
          </cell>
        </row>
        <row r="173">
          <cell r="Y173">
            <v>0</v>
          </cell>
          <cell r="BA173">
            <v>-3.7346999999989565</v>
          </cell>
        </row>
        <row r="174">
          <cell r="Y174">
            <v>843.68</v>
          </cell>
          <cell r="BA174">
            <v>-843.67570000001638</v>
          </cell>
        </row>
        <row r="175">
          <cell r="Y175">
            <v>5349</v>
          </cell>
          <cell r="BA175">
            <v>-16993.966599999996</v>
          </cell>
        </row>
        <row r="176">
          <cell r="Y176">
            <v>0</v>
          </cell>
          <cell r="BA176">
            <v>-3.4000000015339538E-3</v>
          </cell>
        </row>
        <row r="177">
          <cell r="Y177">
            <v>0</v>
          </cell>
          <cell r="BA177">
            <v>7.9999999815072442E-4</v>
          </cell>
        </row>
        <row r="178">
          <cell r="Y178">
            <v>0</v>
          </cell>
          <cell r="BA178">
            <v>-1.2774999999997385</v>
          </cell>
        </row>
        <row r="179">
          <cell r="Y179">
            <v>0</v>
          </cell>
          <cell r="BA179">
            <v>1067.9003999999973</v>
          </cell>
        </row>
        <row r="180">
          <cell r="Y180">
            <v>0</v>
          </cell>
          <cell r="BA180">
            <v>1819.1937999999955</v>
          </cell>
        </row>
        <row r="181">
          <cell r="Y181">
            <v>0</v>
          </cell>
          <cell r="BA181">
            <v>73.655600000003687</v>
          </cell>
        </row>
        <row r="182">
          <cell r="Y182">
            <v>0</v>
          </cell>
          <cell r="BA182">
            <v>-9825.1943999999985</v>
          </cell>
        </row>
        <row r="183">
          <cell r="Y183">
            <v>0</v>
          </cell>
          <cell r="BA183">
            <v>-6126.7397000000092</v>
          </cell>
        </row>
        <row r="184">
          <cell r="Y184">
            <v>0</v>
          </cell>
          <cell r="BA184">
            <v>7119.9991</v>
          </cell>
        </row>
        <row r="185">
          <cell r="Y185">
            <v>0</v>
          </cell>
          <cell r="BA185">
            <v>13475.622799999996</v>
          </cell>
        </row>
        <row r="186">
          <cell r="Y186">
            <v>0</v>
          </cell>
          <cell r="BA186">
            <v>-8368.7613000000019</v>
          </cell>
        </row>
        <row r="187">
          <cell r="Y187">
            <v>0</v>
          </cell>
          <cell r="BA187">
            <v>-2078.7950999999985</v>
          </cell>
        </row>
        <row r="188">
          <cell r="Y188">
            <v>0</v>
          </cell>
          <cell r="BA188">
            <v>0</v>
          </cell>
        </row>
        <row r="189">
          <cell r="Y189">
            <v>0</v>
          </cell>
          <cell r="BA189">
            <v>2.0099999910598854E-3</v>
          </cell>
        </row>
        <row r="190">
          <cell r="Y190">
            <v>0</v>
          </cell>
          <cell r="BA190">
            <v>-291.8451000000004</v>
          </cell>
        </row>
        <row r="191">
          <cell r="Y191">
            <v>0</v>
          </cell>
          <cell r="BA191">
            <v>-22.866999999999749</v>
          </cell>
        </row>
        <row r="192">
          <cell r="Y192">
            <v>0</v>
          </cell>
          <cell r="BA192">
            <v>0.45970000000124855</v>
          </cell>
        </row>
        <row r="193">
          <cell r="Y193">
            <v>0</v>
          </cell>
          <cell r="BA193">
            <v>9.9999999561184438E-4</v>
          </cell>
        </row>
        <row r="194">
          <cell r="Y194">
            <v>0</v>
          </cell>
          <cell r="BA194">
            <v>-994.21100000000354</v>
          </cell>
        </row>
        <row r="195">
          <cell r="Y195">
            <v>0</v>
          </cell>
          <cell r="BA195">
            <v>8356.818299999999</v>
          </cell>
        </row>
        <row r="196">
          <cell r="Y196">
            <v>0</v>
          </cell>
          <cell r="BA196">
            <v>2562.8873000000031</v>
          </cell>
        </row>
        <row r="197">
          <cell r="Y197">
            <v>0</v>
          </cell>
          <cell r="BA197">
            <v>26.260400000006239</v>
          </cell>
        </row>
        <row r="198">
          <cell r="Y198">
            <v>0</v>
          </cell>
          <cell r="BA198">
            <v>4181.7017999999998</v>
          </cell>
        </row>
        <row r="199">
          <cell r="Y199">
            <v>0</v>
          </cell>
          <cell r="BA199">
            <v>-1654.4184000000027</v>
          </cell>
        </row>
        <row r="200">
          <cell r="Y200">
            <v>0</v>
          </cell>
          <cell r="BA200">
            <v>18.241000000005442</v>
          </cell>
        </row>
        <row r="201">
          <cell r="Y201">
            <v>0</v>
          </cell>
          <cell r="BA201">
            <v>1.4999999998508429E-3</v>
          </cell>
        </row>
        <row r="202">
          <cell r="Y202">
            <v>0</v>
          </cell>
          <cell r="BA202">
            <v>105.44470000000439</v>
          </cell>
        </row>
        <row r="203">
          <cell r="Y203">
            <v>0</v>
          </cell>
          <cell r="BA203">
            <v>-225.76390000000123</v>
          </cell>
        </row>
        <row r="204">
          <cell r="Y204">
            <v>0</v>
          </cell>
          <cell r="BA204">
            <v>0.80379999999695428</v>
          </cell>
        </row>
        <row r="205">
          <cell r="Y205">
            <v>0</v>
          </cell>
          <cell r="BA205">
            <v>23346.706199999997</v>
          </cell>
        </row>
        <row r="206">
          <cell r="Y206">
            <v>0</v>
          </cell>
          <cell r="BA206">
            <v>-23346.706999999995</v>
          </cell>
        </row>
        <row r="207">
          <cell r="Y207">
            <v>0</v>
          </cell>
          <cell r="BA207">
            <v>-1710.7895000000026</v>
          </cell>
        </row>
        <row r="208">
          <cell r="Y208">
            <v>0</v>
          </cell>
          <cell r="BA208">
            <v>1592.5763000000004</v>
          </cell>
        </row>
        <row r="209">
          <cell r="Y209">
            <v>0</v>
          </cell>
          <cell r="BA209">
            <v>1.1208999999992102</v>
          </cell>
        </row>
        <row r="210">
          <cell r="Y210">
            <v>0</v>
          </cell>
          <cell r="BA210">
            <v>-4313.4973999999957</v>
          </cell>
        </row>
        <row r="211">
          <cell r="Y211">
            <v>0</v>
          </cell>
          <cell r="BA211">
            <v>14.007699999996078</v>
          </cell>
        </row>
        <row r="212">
          <cell r="Y212">
            <v>0</v>
          </cell>
          <cell r="BA212">
            <v>97.697499999996595</v>
          </cell>
        </row>
        <row r="213">
          <cell r="Y213">
            <v>0</v>
          </cell>
          <cell r="BA213">
            <v>746.90890000000013</v>
          </cell>
        </row>
        <row r="214">
          <cell r="Y214">
            <v>2100</v>
          </cell>
          <cell r="BA214">
            <v>-2033.9160999999922</v>
          </cell>
        </row>
        <row r="215">
          <cell r="Y215">
            <v>0</v>
          </cell>
          <cell r="BA215">
            <v>-6.5025999999999513</v>
          </cell>
        </row>
        <row r="216">
          <cell r="Y216">
            <v>0</v>
          </cell>
          <cell r="BA216">
            <v>-1087.9956000000004</v>
          </cell>
        </row>
        <row r="217">
          <cell r="Y217">
            <v>0</v>
          </cell>
          <cell r="BA217">
            <v>456.75890000000038</v>
          </cell>
        </row>
        <row r="218">
          <cell r="Y218">
            <v>0</v>
          </cell>
          <cell r="BA218">
            <v>34.937099999999191</v>
          </cell>
        </row>
        <row r="219">
          <cell r="Y219">
            <v>0</v>
          </cell>
          <cell r="BA219">
            <v>4015.6006999999977</v>
          </cell>
        </row>
        <row r="220">
          <cell r="Y220">
            <v>0</v>
          </cell>
          <cell r="BA220">
            <v>47.215799999993791</v>
          </cell>
        </row>
        <row r="221">
          <cell r="Y221">
            <v>0</v>
          </cell>
          <cell r="BA221">
            <v>-3004.9317999999989</v>
          </cell>
        </row>
        <row r="222">
          <cell r="Y222">
            <v>4000</v>
          </cell>
          <cell r="BA222">
            <v>-3915.4071999999992</v>
          </cell>
        </row>
        <row r="223">
          <cell r="Y223">
            <v>0</v>
          </cell>
          <cell r="BA223">
            <v>6844.78</v>
          </cell>
        </row>
        <row r="224">
          <cell r="Y224">
            <v>0</v>
          </cell>
          <cell r="BA224">
            <v>227.97589999999943</v>
          </cell>
        </row>
        <row r="225">
          <cell r="Y225">
            <v>0</v>
          </cell>
          <cell r="BA225">
            <v>8.2780000000024643</v>
          </cell>
        </row>
        <row r="226">
          <cell r="Y226">
            <v>0</v>
          </cell>
          <cell r="BA226">
            <v>66.653000000000034</v>
          </cell>
        </row>
        <row r="227">
          <cell r="Y227">
            <v>0</v>
          </cell>
          <cell r="BA227">
            <v>2096.0478999999978</v>
          </cell>
        </row>
        <row r="228">
          <cell r="Y228">
            <v>0</v>
          </cell>
          <cell r="BA228">
            <v>127.94809999999825</v>
          </cell>
        </row>
        <row r="229">
          <cell r="Y229">
            <v>0</v>
          </cell>
          <cell r="BA229">
            <v>-5781.8977000000032</v>
          </cell>
        </row>
        <row r="230">
          <cell r="Y230">
            <v>0</v>
          </cell>
          <cell r="BA230">
            <v>4925.0938999999989</v>
          </cell>
        </row>
        <row r="231">
          <cell r="Y231">
            <v>0</v>
          </cell>
          <cell r="BA231">
            <v>-4237.0262999999986</v>
          </cell>
        </row>
        <row r="232">
          <cell r="Y232">
            <v>0</v>
          </cell>
          <cell r="BA232">
            <v>1.8999999992956873E-3</v>
          </cell>
        </row>
        <row r="233">
          <cell r="Y233">
            <v>0</v>
          </cell>
          <cell r="BA233">
            <v>2.2648000000003776</v>
          </cell>
        </row>
        <row r="234">
          <cell r="Y234">
            <v>0</v>
          </cell>
          <cell r="BA234">
            <v>135.55139999999778</v>
          </cell>
        </row>
        <row r="235">
          <cell r="Y235">
            <v>0</v>
          </cell>
          <cell r="BA235">
            <v>122.97359999999685</v>
          </cell>
        </row>
        <row r="236">
          <cell r="Y236">
            <v>0</v>
          </cell>
          <cell r="BA236">
            <v>1559.5481000000095</v>
          </cell>
        </row>
        <row r="237">
          <cell r="Y237">
            <v>0</v>
          </cell>
          <cell r="BA237">
            <v>4253.2734000000028</v>
          </cell>
        </row>
        <row r="238">
          <cell r="Y238">
            <v>0</v>
          </cell>
          <cell r="BA238">
            <v>1794.353700000001</v>
          </cell>
        </row>
        <row r="239">
          <cell r="Y239">
            <v>0</v>
          </cell>
          <cell r="BA239">
            <v>-2.9000000035921403E-3</v>
          </cell>
        </row>
        <row r="240">
          <cell r="Y240">
            <v>0</v>
          </cell>
          <cell r="BA240">
            <v>829.87619999999947</v>
          </cell>
        </row>
        <row r="241">
          <cell r="Y241">
            <v>0</v>
          </cell>
          <cell r="BA241">
            <v>-762.72115699999904</v>
          </cell>
        </row>
        <row r="242">
          <cell r="Y242">
            <v>0</v>
          </cell>
          <cell r="BA242">
            <v>0.38249999999999318</v>
          </cell>
        </row>
        <row r="243">
          <cell r="Y243">
            <v>0</v>
          </cell>
          <cell r="BA243">
            <v>5380.6573000000026</v>
          </cell>
        </row>
        <row r="244">
          <cell r="Y244">
            <v>0</v>
          </cell>
          <cell r="BA244">
            <v>-3233.554500000002</v>
          </cell>
        </row>
        <row r="245">
          <cell r="Y245">
            <v>0</v>
          </cell>
          <cell r="BA245">
            <v>-0.76620000000548316</v>
          </cell>
        </row>
        <row r="246">
          <cell r="Y246">
            <v>0</v>
          </cell>
          <cell r="BA246">
            <v>4.4600000000173168E-2</v>
          </cell>
        </row>
        <row r="247">
          <cell r="Y247">
            <v>0</v>
          </cell>
          <cell r="BA247">
            <v>187.74930000000012</v>
          </cell>
        </row>
        <row r="248">
          <cell r="Y248">
            <v>7000</v>
          </cell>
          <cell r="BA248">
            <v>-6920.4999999999945</v>
          </cell>
        </row>
        <row r="249">
          <cell r="Y249">
            <v>0</v>
          </cell>
          <cell r="BA249">
            <v>-36.048100000000318</v>
          </cell>
        </row>
        <row r="250">
          <cell r="Y250">
            <v>0</v>
          </cell>
          <cell r="BA250">
            <v>2025.1588999999972</v>
          </cell>
        </row>
        <row r="251">
          <cell r="Y251">
            <v>0</v>
          </cell>
          <cell r="BA251">
            <v>134.59400000000005</v>
          </cell>
        </row>
        <row r="252">
          <cell r="Y252">
            <v>0</v>
          </cell>
          <cell r="BA252">
            <v>-119.36110000000004</v>
          </cell>
        </row>
        <row r="253">
          <cell r="Y253">
            <v>0</v>
          </cell>
          <cell r="BA253">
            <v>-0.39149999999507601</v>
          </cell>
        </row>
        <row r="254">
          <cell r="Y254">
            <v>0</v>
          </cell>
          <cell r="BA254">
            <v>5.2889999997432824E-2</v>
          </cell>
        </row>
        <row r="255">
          <cell r="Y255">
            <v>0</v>
          </cell>
          <cell r="BA255">
            <v>62.33810000000085</v>
          </cell>
        </row>
        <row r="256">
          <cell r="Y256">
            <v>0</v>
          </cell>
          <cell r="BA256">
            <v>-15613.410399999964</v>
          </cell>
        </row>
        <row r="257">
          <cell r="Y257">
            <v>0</v>
          </cell>
          <cell r="BA257">
            <v>3.852500000000878</v>
          </cell>
        </row>
        <row r="258">
          <cell r="Y258">
            <v>0</v>
          </cell>
          <cell r="BA258">
            <v>-3523.4336999999987</v>
          </cell>
        </row>
        <row r="259">
          <cell r="Y259">
            <v>0</v>
          </cell>
          <cell r="BA259">
            <v>-310.00960000000191</v>
          </cell>
        </row>
        <row r="260">
          <cell r="Y260">
            <v>0</v>
          </cell>
          <cell r="BA260">
            <v>113.69280000000074</v>
          </cell>
        </row>
        <row r="261">
          <cell r="Y261">
            <v>0</v>
          </cell>
          <cell r="BA261">
            <v>158.86939999999524</v>
          </cell>
        </row>
        <row r="262">
          <cell r="Y262">
            <v>0</v>
          </cell>
          <cell r="BA262">
            <v>363.46130000000085</v>
          </cell>
        </row>
        <row r="263">
          <cell r="Y263">
            <v>0</v>
          </cell>
          <cell r="BA263">
            <v>-4.0999999987434421E-3</v>
          </cell>
        </row>
        <row r="264">
          <cell r="Y264">
            <v>0</v>
          </cell>
          <cell r="BA264">
            <v>684.85509999999908</v>
          </cell>
        </row>
        <row r="265">
          <cell r="Y265">
            <v>0</v>
          </cell>
          <cell r="BA265">
            <v>871.76609999999823</v>
          </cell>
        </row>
        <row r="266">
          <cell r="Y266">
            <v>0</v>
          </cell>
          <cell r="BA266">
            <v>1.8999999996935912E-3</v>
          </cell>
        </row>
        <row r="267">
          <cell r="Y267">
            <v>0</v>
          </cell>
          <cell r="BA267">
            <v>-13.574900000002344</v>
          </cell>
        </row>
        <row r="268">
          <cell r="Y268">
            <v>0</v>
          </cell>
          <cell r="BA268">
            <v>-11.368199999997159</v>
          </cell>
        </row>
        <row r="269">
          <cell r="Y269">
            <v>4500</v>
          </cell>
          <cell r="BA269">
            <v>-4509.0371000000068</v>
          </cell>
        </row>
        <row r="270">
          <cell r="Y270">
            <v>0</v>
          </cell>
          <cell r="BA270">
            <v>-3580.2554999999984</v>
          </cell>
        </row>
        <row r="271">
          <cell r="Y271">
            <v>0</v>
          </cell>
          <cell r="BA271">
            <v>0.89959999999950924</v>
          </cell>
        </row>
        <row r="272">
          <cell r="Y272">
            <v>0</v>
          </cell>
          <cell r="BA272">
            <v>3958.9271000000003</v>
          </cell>
        </row>
        <row r="273">
          <cell r="Y273">
            <v>0</v>
          </cell>
          <cell r="BA273">
            <v>-981.93870000000084</v>
          </cell>
        </row>
        <row r="283">
          <cell r="Y283">
            <v>12000</v>
          </cell>
          <cell r="BA283">
            <v>-11595.000800000002</v>
          </cell>
        </row>
      </sheetData>
      <sheetData sheetId="3"/>
      <sheetData sheetId="4">
        <row r="4">
          <cell r="C4">
            <v>6.82</v>
          </cell>
          <cell r="D4">
            <v>2.65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336"/>
  <sheetViews>
    <sheetView tabSelected="1" topLeftCell="D6" workbookViewId="0">
      <selection activeCell="P6" sqref="P1:P1048576"/>
    </sheetView>
  </sheetViews>
  <sheetFormatPr defaultRowHeight="15.75"/>
  <cols>
    <col min="1" max="1" width="10.625" style="52" customWidth="1"/>
    <col min="2" max="2" width="10.625" customWidth="1"/>
    <col min="4" max="4" width="12" customWidth="1"/>
    <col min="10" max="10" width="11.125" customWidth="1"/>
    <col min="11" max="11" width="9.375" customWidth="1"/>
    <col min="17" max="17" width="10.75" customWidth="1"/>
  </cols>
  <sheetData>
    <row r="1" spans="1:29" hidden="1">
      <c r="A1" s="1"/>
      <c r="B1" s="2">
        <f t="shared" ref="B1:J1" si="0">SUM(B10:B275)</f>
        <v>1595741.9570000004</v>
      </c>
      <c r="C1" s="2">
        <f t="shared" si="0"/>
        <v>858540.83699999994</v>
      </c>
      <c r="D1" s="2">
        <f t="shared" si="0"/>
        <v>2469698.1939999997</v>
      </c>
      <c r="E1" s="2">
        <f t="shared" si="0"/>
        <v>1485064.0620000008</v>
      </c>
      <c r="F1" s="2">
        <f t="shared" si="0"/>
        <v>820432.46999999986</v>
      </c>
      <c r="G1" s="2">
        <f t="shared" si="0"/>
        <v>2320912.5020000013</v>
      </c>
      <c r="H1" s="2">
        <f t="shared" si="0"/>
        <v>35711.589000000014</v>
      </c>
      <c r="I1" s="2">
        <f t="shared" si="0"/>
        <v>18732.029000000002</v>
      </c>
      <c r="J1" s="2">
        <f t="shared" si="0"/>
        <v>54443.618000000009</v>
      </c>
      <c r="K1" s="2">
        <f ca="1">SUM(K10:K276)</f>
        <v>-305869.47607294744</v>
      </c>
      <c r="L1" s="2">
        <f ca="1">SUM(L10:L276)</f>
        <v>143975.67999999999</v>
      </c>
      <c r="M1" s="2">
        <f>SUM(M10:M287)</f>
        <v>80118.966180000105</v>
      </c>
      <c r="N1" s="2">
        <f>SUM(N10:N287)</f>
        <v>18723.466349999992</v>
      </c>
      <c r="O1" s="2">
        <f>SUM(O10:O276)</f>
        <v>98842.432530000064</v>
      </c>
      <c r="P1" s="2">
        <f>SUM(P10:P276)</f>
        <v>0</v>
      </c>
      <c r="Q1" s="2" t="e">
        <f ca="1">SUM(Q10:Q276)</f>
        <v>#REF!</v>
      </c>
      <c r="R1" s="3"/>
    </row>
    <row r="2" spans="1:29" hidden="1">
      <c r="A2" s="4"/>
      <c r="D2" s="3"/>
      <c r="G2" s="3"/>
      <c r="J2" s="3"/>
      <c r="K2" s="3"/>
      <c r="L2" s="3">
        <f ca="1">[1]Оплата!Y3</f>
        <v>143975.67999999999</v>
      </c>
      <c r="O2" s="2"/>
      <c r="P2" s="3">
        <f>[1]Оплата!Q1</f>
        <v>-1155.5</v>
      </c>
      <c r="Q2" s="3">
        <f ca="1">[1]Оплата!BB3</f>
        <v>-260736.22860294723</v>
      </c>
      <c r="R2" s="3"/>
    </row>
    <row r="3" spans="1:29" ht="19.5" hidden="1">
      <c r="A3" s="5"/>
      <c r="M3" s="6"/>
      <c r="N3" s="6"/>
      <c r="O3" s="6"/>
      <c r="P3" s="6"/>
      <c r="Q3" s="7"/>
      <c r="T3" s="8" t="s">
        <v>0</v>
      </c>
      <c r="U3" s="8"/>
      <c r="V3" s="8"/>
      <c r="W3" s="8"/>
      <c r="X3" s="8"/>
      <c r="Y3" s="8"/>
      <c r="Z3" s="8"/>
      <c r="AA3" s="8"/>
      <c r="AB3" s="8"/>
      <c r="AC3" s="8"/>
    </row>
    <row r="4" spans="1:29" ht="19.5" hidden="1">
      <c r="A4" s="5"/>
      <c r="T4" s="8" t="s">
        <v>1</v>
      </c>
      <c r="U4" s="8"/>
      <c r="V4" s="8"/>
      <c r="W4" s="8"/>
      <c r="X4" s="8"/>
      <c r="Y4" s="8"/>
      <c r="Z4" s="8"/>
      <c r="AA4" s="8"/>
      <c r="AB4" s="8"/>
      <c r="AC4" s="8"/>
    </row>
    <row r="5" spans="1:29" hidden="1">
      <c r="A5" s="5"/>
      <c r="O5" s="9"/>
      <c r="P5" s="9"/>
      <c r="Q5" s="9"/>
      <c r="T5" s="10"/>
    </row>
    <row r="6" spans="1:29" ht="16.5" thickBot="1">
      <c r="A6" s="11"/>
      <c r="D6" s="12" t="s">
        <v>2</v>
      </c>
      <c r="G6" s="12"/>
      <c r="J6" s="12"/>
      <c r="K6" s="12"/>
      <c r="L6" s="12" t="s">
        <v>3</v>
      </c>
      <c r="M6" s="12">
        <f>[1]запросы!C4</f>
        <v>6.82</v>
      </c>
      <c r="N6" s="12">
        <f>[1]запросы!D4</f>
        <v>2.65</v>
      </c>
    </row>
    <row r="7" spans="1:29" ht="18.75" thickBot="1">
      <c r="A7" s="13" t="s">
        <v>294</v>
      </c>
      <c r="B7" s="14">
        <v>44590</v>
      </c>
      <c r="C7" s="15">
        <v>44493</v>
      </c>
      <c r="D7" s="16"/>
      <c r="E7" s="14">
        <v>44619</v>
      </c>
      <c r="F7" s="15">
        <v>44493</v>
      </c>
      <c r="G7" s="16"/>
      <c r="H7" s="17" t="s">
        <v>4</v>
      </c>
      <c r="I7" s="15"/>
      <c r="J7" s="16"/>
      <c r="K7" s="18" t="s">
        <v>5</v>
      </c>
      <c r="L7" s="19" t="s">
        <v>6</v>
      </c>
      <c r="M7" s="20" t="s">
        <v>7</v>
      </c>
      <c r="N7" s="21"/>
      <c r="O7" s="22"/>
      <c r="P7" s="19" t="s">
        <v>8</v>
      </c>
      <c r="Q7" s="23" t="s">
        <v>9</v>
      </c>
      <c r="R7" s="24"/>
    </row>
    <row r="8" spans="1:29" ht="18.75" thickBot="1">
      <c r="A8" s="25">
        <v>2022</v>
      </c>
      <c r="B8" s="17" t="s">
        <v>10</v>
      </c>
      <c r="C8" s="15"/>
      <c r="D8" s="16"/>
      <c r="E8" s="17" t="s">
        <v>10</v>
      </c>
      <c r="F8" s="15"/>
      <c r="G8" s="16"/>
      <c r="H8" s="17" t="s">
        <v>10</v>
      </c>
      <c r="I8" s="15"/>
      <c r="J8" s="16"/>
      <c r="K8" s="26"/>
      <c r="L8" s="27" t="s">
        <v>11</v>
      </c>
      <c r="M8" s="20" t="s">
        <v>12</v>
      </c>
      <c r="N8" s="21"/>
      <c r="O8" s="22"/>
      <c r="P8" s="27" t="s">
        <v>13</v>
      </c>
      <c r="Q8" s="28"/>
      <c r="R8" s="29"/>
    </row>
    <row r="9" spans="1:29" ht="26.25" thickBot="1">
      <c r="A9" s="30" t="s">
        <v>14</v>
      </c>
      <c r="B9" s="31" t="s">
        <v>15</v>
      </c>
      <c r="C9" s="32" t="s">
        <v>16</v>
      </c>
      <c r="D9" s="33" t="s">
        <v>17</v>
      </c>
      <c r="E9" s="31" t="s">
        <v>15</v>
      </c>
      <c r="F9" s="32" t="s">
        <v>16</v>
      </c>
      <c r="G9" s="33" t="s">
        <v>17</v>
      </c>
      <c r="H9" s="31" t="s">
        <v>15</v>
      </c>
      <c r="I9" s="32" t="s">
        <v>16</v>
      </c>
      <c r="J9" s="33" t="s">
        <v>18</v>
      </c>
      <c r="K9" s="34">
        <f>B7</f>
        <v>44590</v>
      </c>
      <c r="L9" s="34">
        <f>E7</f>
        <v>44619</v>
      </c>
      <c r="M9" s="35" t="s">
        <v>19</v>
      </c>
      <c r="N9" s="35" t="s">
        <v>20</v>
      </c>
      <c r="O9" s="35" t="s">
        <v>18</v>
      </c>
      <c r="P9" s="36" t="s">
        <v>21</v>
      </c>
      <c r="Q9" s="37">
        <f>C7</f>
        <v>44493</v>
      </c>
      <c r="R9" s="38" t="s">
        <v>22</v>
      </c>
    </row>
    <row r="10" spans="1:29">
      <c r="A10" s="39" t="s">
        <v>23</v>
      </c>
      <c r="B10" s="40">
        <v>4098.6099999999997</v>
      </c>
      <c r="C10" s="40">
        <v>2072.29</v>
      </c>
      <c r="D10" s="40">
        <v>6171.02</v>
      </c>
      <c r="E10" s="40">
        <v>4113.16</v>
      </c>
      <c r="F10" s="40">
        <v>2072.29</v>
      </c>
      <c r="G10" s="40">
        <v>6185.57</v>
      </c>
      <c r="H10" s="40">
        <f>E10-B10</f>
        <v>14.550000000000182</v>
      </c>
      <c r="I10" s="40">
        <f>F10-C10</f>
        <v>0</v>
      </c>
      <c r="J10" s="40">
        <f>SUM(H10:I10)</f>
        <v>14.550000000000182</v>
      </c>
      <c r="K10" s="40">
        <f ca="1">[1]Оплата!BA8</f>
        <v>-763.73329999999862</v>
      </c>
      <c r="L10" s="40">
        <f ca="1">[1]Оплата!Y8</f>
        <v>0</v>
      </c>
      <c r="M10" s="40">
        <f t="shared" ref="M10:N16" si="1">H10*M$6</f>
        <v>99.231000000001245</v>
      </c>
      <c r="N10" s="39">
        <f t="shared" si="1"/>
        <v>0</v>
      </c>
      <c r="O10" s="39">
        <f>SUM(M10:N10)</f>
        <v>99.231000000001245</v>
      </c>
      <c r="P10" s="39"/>
      <c r="Q10" s="42">
        <f ca="1">K10-O10+L10+P10</f>
        <v>-862.96429999999987</v>
      </c>
      <c r="R10" s="42" t="str">
        <f>A10</f>
        <v xml:space="preserve">№002 </v>
      </c>
    </row>
    <row r="11" spans="1:29">
      <c r="A11" s="9" t="s">
        <v>24</v>
      </c>
      <c r="B11" s="9">
        <v>4385.0200000000004</v>
      </c>
      <c r="C11" s="9">
        <v>5456.7300000000005</v>
      </c>
      <c r="D11" s="9">
        <v>9841.880000000001</v>
      </c>
      <c r="E11" s="9">
        <v>4385.0200000000004</v>
      </c>
      <c r="F11" s="9">
        <v>5456.7300000000005</v>
      </c>
      <c r="G11" s="9">
        <v>9841.880000000001</v>
      </c>
      <c r="H11" s="43">
        <f t="shared" ref="H11:I16" si="2">E11-B11</f>
        <v>0</v>
      </c>
      <c r="I11" s="3">
        <f t="shared" si="2"/>
        <v>0</v>
      </c>
      <c r="J11" s="9">
        <f t="shared" ref="J11:J74" si="3">SUM(H11:I11)</f>
        <v>0</v>
      </c>
      <c r="K11" s="9">
        <f ca="1">[1]Оплата!BA9</f>
        <v>3312.5168999999992</v>
      </c>
      <c r="L11" s="9">
        <f ca="1">[1]Оплата!Y9</f>
        <v>0</v>
      </c>
      <c r="M11" s="43">
        <f t="shared" si="1"/>
        <v>0</v>
      </c>
      <c r="N11" s="9">
        <f t="shared" si="1"/>
        <v>0</v>
      </c>
      <c r="O11" s="9">
        <f>SUM(M11:N11)</f>
        <v>0</v>
      </c>
      <c r="P11" s="9"/>
      <c r="Q11" s="3">
        <f ca="1">K11-O11+L11+P11</f>
        <v>3312.5168999999992</v>
      </c>
      <c r="R11" s="3" t="str">
        <f t="shared" ref="R11:R74" si="4">A11</f>
        <v xml:space="preserve">№003 </v>
      </c>
    </row>
    <row r="12" spans="1:29">
      <c r="A12" s="39" t="s">
        <v>25</v>
      </c>
      <c r="B12" s="40">
        <v>6608.9000000000005</v>
      </c>
      <c r="C12" s="40">
        <v>2515.15</v>
      </c>
      <c r="D12" s="40">
        <v>9124.07</v>
      </c>
      <c r="E12" s="40">
        <v>6608.9000000000005</v>
      </c>
      <c r="F12" s="40">
        <v>2515.15</v>
      </c>
      <c r="G12" s="40">
        <v>9124.07</v>
      </c>
      <c r="H12" s="40">
        <f t="shared" si="2"/>
        <v>0</v>
      </c>
      <c r="I12" s="40">
        <f t="shared" si="2"/>
        <v>0</v>
      </c>
      <c r="J12" s="40">
        <f t="shared" si="3"/>
        <v>0</v>
      </c>
      <c r="K12" s="40">
        <f ca="1">[1]Оплата!BA10</f>
        <v>-2423.1807000000035</v>
      </c>
      <c r="L12" s="40">
        <f ca="1">[1]Оплата!Y10</f>
        <v>0</v>
      </c>
      <c r="M12" s="40">
        <f t="shared" si="1"/>
        <v>0</v>
      </c>
      <c r="N12" s="42">
        <f t="shared" si="1"/>
        <v>0</v>
      </c>
      <c r="O12" s="39">
        <f t="shared" ref="O12:O75" si="5">SUM(M12:N12)</f>
        <v>0</v>
      </c>
      <c r="P12" s="39"/>
      <c r="Q12" s="42">
        <f ca="1">K12-O12+L12+P12</f>
        <v>-2423.1807000000035</v>
      </c>
      <c r="R12" s="42" t="str">
        <f t="shared" si="4"/>
        <v xml:space="preserve">№004 </v>
      </c>
    </row>
    <row r="13" spans="1:29">
      <c r="A13" s="9" t="s">
        <v>26</v>
      </c>
      <c r="B13" s="9">
        <v>924.35</v>
      </c>
      <c r="C13" s="9">
        <v>1415.6100000000001</v>
      </c>
      <c r="D13" s="9">
        <v>2340.09</v>
      </c>
      <c r="E13" s="9">
        <v>924.35</v>
      </c>
      <c r="F13" s="9">
        <v>1415.6100000000001</v>
      </c>
      <c r="G13" s="9">
        <v>2340.09</v>
      </c>
      <c r="H13" s="43">
        <f t="shared" si="2"/>
        <v>0</v>
      </c>
      <c r="I13" s="43">
        <f t="shared" si="2"/>
        <v>0</v>
      </c>
      <c r="J13" s="43">
        <f t="shared" si="3"/>
        <v>0</v>
      </c>
      <c r="K13" s="9">
        <f ca="1">[1]Оплата!BA11</f>
        <v>4.6279999999994699</v>
      </c>
      <c r="L13" s="9">
        <f ca="1">[1]Оплата!Y11</f>
        <v>0</v>
      </c>
      <c r="M13" s="43">
        <f t="shared" si="1"/>
        <v>0</v>
      </c>
      <c r="N13" s="3">
        <f t="shared" si="1"/>
        <v>0</v>
      </c>
      <c r="O13" s="9">
        <f t="shared" si="5"/>
        <v>0</v>
      </c>
      <c r="P13" s="9"/>
      <c r="Q13" s="3">
        <f ca="1">K13-O13+L13+P13</f>
        <v>4.6279999999994699</v>
      </c>
      <c r="R13" s="3" t="str">
        <f t="shared" si="4"/>
        <v xml:space="preserve">№005 </v>
      </c>
    </row>
    <row r="14" spans="1:29">
      <c r="A14" s="39" t="s">
        <v>27</v>
      </c>
      <c r="B14" s="40">
        <v>3304.58</v>
      </c>
      <c r="C14" s="40">
        <v>1611.72</v>
      </c>
      <c r="D14" s="40">
        <v>4916.3100000000004</v>
      </c>
      <c r="E14" s="40">
        <v>3304.58</v>
      </c>
      <c r="F14" s="40">
        <v>1611.72</v>
      </c>
      <c r="G14" s="40">
        <v>4916.3100000000004</v>
      </c>
      <c r="H14" s="40">
        <f t="shared" si="2"/>
        <v>0</v>
      </c>
      <c r="I14" s="40">
        <f t="shared" si="2"/>
        <v>0</v>
      </c>
      <c r="J14" s="40">
        <f t="shared" si="3"/>
        <v>0</v>
      </c>
      <c r="K14" s="40">
        <f ca="1">[1]Оплата!BA12</f>
        <v>-424.31589999999778</v>
      </c>
      <c r="L14" s="40">
        <f ca="1">[1]Оплата!Y12</f>
        <v>0</v>
      </c>
      <c r="M14" s="40">
        <f t="shared" si="1"/>
        <v>0</v>
      </c>
      <c r="N14" s="42">
        <f t="shared" si="1"/>
        <v>0</v>
      </c>
      <c r="O14" s="39">
        <f t="shared" si="5"/>
        <v>0</v>
      </c>
      <c r="P14" s="39"/>
      <c r="Q14" s="42">
        <f ca="1">K14-O14+L14+P14</f>
        <v>-424.31589999999778</v>
      </c>
      <c r="R14" s="42" t="str">
        <f t="shared" si="4"/>
        <v xml:space="preserve">№006 </v>
      </c>
    </row>
    <row r="15" spans="1:29">
      <c r="A15" s="9" t="s">
        <v>28</v>
      </c>
      <c r="B15" s="9">
        <v>4431.03</v>
      </c>
      <c r="C15" s="9">
        <v>2543.62</v>
      </c>
      <c r="D15" s="9">
        <v>6974.6900000000005</v>
      </c>
      <c r="E15" s="9">
        <v>4431.03</v>
      </c>
      <c r="F15" s="9">
        <v>2543.62</v>
      </c>
      <c r="G15" s="9">
        <v>6974.6900000000005</v>
      </c>
      <c r="H15" s="43">
        <f>E15-B15</f>
        <v>0</v>
      </c>
      <c r="I15" s="43">
        <f>F15-C15</f>
        <v>0</v>
      </c>
      <c r="J15" s="43">
        <f>SUM(H15:I15)</f>
        <v>0</v>
      </c>
      <c r="K15" s="9">
        <f ca="1">[1]Оплата!BA13</f>
        <v>-4433.1014999999989</v>
      </c>
      <c r="L15" s="9">
        <f ca="1">[1]Оплата!Y13</f>
        <v>0</v>
      </c>
      <c r="M15" s="43">
        <f t="shared" si="1"/>
        <v>0</v>
      </c>
      <c r="N15" s="3">
        <f t="shared" si="1"/>
        <v>0</v>
      </c>
      <c r="O15" s="9">
        <f t="shared" si="5"/>
        <v>0</v>
      </c>
      <c r="P15" s="9"/>
      <c r="Q15" s="3">
        <f ca="1">K15-O15+L15+P15</f>
        <v>-4433.1014999999989</v>
      </c>
      <c r="R15" s="3" t="str">
        <f t="shared" si="4"/>
        <v xml:space="preserve">№007 </v>
      </c>
      <c r="T15" t="s">
        <v>29</v>
      </c>
    </row>
    <row r="16" spans="1:29">
      <c r="A16" s="39" t="s">
        <v>30</v>
      </c>
      <c r="B16" s="40">
        <v>3321.11</v>
      </c>
      <c r="C16" s="40">
        <v>689.4</v>
      </c>
      <c r="D16" s="40">
        <v>4010.52</v>
      </c>
      <c r="E16" s="40">
        <v>3321.11</v>
      </c>
      <c r="F16" s="40">
        <v>689.4</v>
      </c>
      <c r="G16" s="40">
        <v>4010.52</v>
      </c>
      <c r="H16" s="40">
        <f t="shared" si="2"/>
        <v>0</v>
      </c>
      <c r="I16" s="40">
        <f t="shared" si="2"/>
        <v>0</v>
      </c>
      <c r="J16" s="40">
        <f t="shared" si="3"/>
        <v>0</v>
      </c>
      <c r="K16" s="40">
        <f ca="1">[1]Оплата!BA14</f>
        <v>-2.936400000001695</v>
      </c>
      <c r="L16" s="40">
        <f ca="1">[1]Оплата!Y14</f>
        <v>0</v>
      </c>
      <c r="M16" s="40">
        <f t="shared" si="1"/>
        <v>0</v>
      </c>
      <c r="N16" s="42">
        <f t="shared" si="1"/>
        <v>0</v>
      </c>
      <c r="O16" s="39">
        <f t="shared" si="5"/>
        <v>0</v>
      </c>
      <c r="P16" s="39"/>
      <c r="Q16" s="42">
        <f ca="1">K16-O16+L16+P16</f>
        <v>-2.936400000001695</v>
      </c>
      <c r="R16" s="42" t="str">
        <f t="shared" si="4"/>
        <v xml:space="preserve">№008 </v>
      </c>
    </row>
    <row r="17" spans="1:18">
      <c r="A17" s="44" t="s">
        <v>31</v>
      </c>
      <c r="B17" s="9"/>
      <c r="C17" s="9"/>
      <c r="D17" s="9"/>
      <c r="E17" s="9"/>
      <c r="F17" s="9"/>
      <c r="G17" s="9"/>
      <c r="H17" s="45" t="s">
        <v>32</v>
      </c>
      <c r="I17" s="45"/>
      <c r="J17" s="45"/>
      <c r="K17" s="9">
        <f ca="1">[1]Оплата!BA15</f>
        <v>153.49530000000289</v>
      </c>
      <c r="L17" s="9">
        <f ca="1">[1]Оплата!Y15</f>
        <v>0</v>
      </c>
      <c r="M17" s="43"/>
      <c r="N17" s="3"/>
      <c r="O17" s="9"/>
      <c r="P17" s="9"/>
      <c r="Q17" s="3">
        <f ca="1">K17-O17+L17</f>
        <v>153.49530000000289</v>
      </c>
      <c r="R17" s="3" t="str">
        <f t="shared" si="4"/>
        <v>№009  сбыт</v>
      </c>
    </row>
    <row r="18" spans="1:18">
      <c r="A18" s="39" t="s">
        <v>33</v>
      </c>
      <c r="B18" s="40"/>
      <c r="C18" s="40"/>
      <c r="D18" s="40"/>
      <c r="E18" s="40"/>
      <c r="F18" s="40"/>
      <c r="G18" s="40"/>
      <c r="H18" s="45" t="s">
        <v>32</v>
      </c>
      <c r="I18" s="45"/>
      <c r="J18" s="45"/>
      <c r="K18" s="40">
        <f ca="1">[1]Оплата!BA16</f>
        <v>2304.6133000000018</v>
      </c>
      <c r="L18" s="40">
        <f ca="1">[1]Оплата!Y16</f>
        <v>0</v>
      </c>
      <c r="M18" s="40"/>
      <c r="N18" s="42"/>
      <c r="O18" s="39"/>
      <c r="P18" s="39"/>
      <c r="Q18" s="42">
        <f ca="1">K18-O18+L18+P18</f>
        <v>2304.6133000000018</v>
      </c>
      <c r="R18" s="42" t="str">
        <f t="shared" si="4"/>
        <v xml:space="preserve">№009а </v>
      </c>
    </row>
    <row r="19" spans="1:18">
      <c r="A19" s="9" t="s">
        <v>34</v>
      </c>
      <c r="B19" s="9"/>
      <c r="C19" s="9"/>
      <c r="D19" s="9"/>
      <c r="E19" s="9"/>
      <c r="F19" s="9"/>
      <c r="G19" s="9"/>
      <c r="H19" s="45" t="s">
        <v>32</v>
      </c>
      <c r="I19" s="45"/>
      <c r="J19" s="45"/>
      <c r="K19" s="9">
        <f ca="1">[1]Оплата!BA17</f>
        <v>3302.4163000000017</v>
      </c>
      <c r="L19" s="9">
        <f ca="1">[1]Оплата!Y17</f>
        <v>0</v>
      </c>
      <c r="M19" s="43"/>
      <c r="N19" s="3"/>
      <c r="O19" s="9"/>
      <c r="P19" s="9"/>
      <c r="Q19" s="3">
        <f ca="1">K19-O19+L19+P19</f>
        <v>3302.4163000000017</v>
      </c>
      <c r="R19" s="3" t="str">
        <f t="shared" si="4"/>
        <v>№010</v>
      </c>
    </row>
    <row r="20" spans="1:18">
      <c r="A20" s="39" t="s">
        <v>35</v>
      </c>
      <c r="B20" s="40">
        <v>3810.77</v>
      </c>
      <c r="C20" s="40">
        <v>832.33</v>
      </c>
      <c r="D20" s="40">
        <v>4643.12</v>
      </c>
      <c r="E20" s="40">
        <v>3956.86</v>
      </c>
      <c r="F20" s="40">
        <v>913.53</v>
      </c>
      <c r="G20" s="40">
        <v>4870.41</v>
      </c>
      <c r="H20" s="40">
        <f>E20-B20</f>
        <v>146.09000000000015</v>
      </c>
      <c r="I20" s="40">
        <v>81.19</v>
      </c>
      <c r="J20" s="40">
        <f t="shared" si="3"/>
        <v>227.28000000000014</v>
      </c>
      <c r="K20" s="40">
        <f ca="1">[1]Оплата!BA18</f>
        <v>446.01139999999941</v>
      </c>
      <c r="L20" s="40">
        <f ca="1">[1]Оплата!Y18</f>
        <v>0</v>
      </c>
      <c r="M20" s="40">
        <f t="shared" ref="M20:N35" si="6">H20*M$6</f>
        <v>996.33380000000102</v>
      </c>
      <c r="N20" s="42">
        <f t="shared" si="6"/>
        <v>215.15349999999998</v>
      </c>
      <c r="O20" s="39">
        <f t="shared" si="5"/>
        <v>1211.4873000000009</v>
      </c>
      <c r="P20" s="39"/>
      <c r="Q20" s="42">
        <f ca="1">K20-O20+L20+P20</f>
        <v>-765.4759000000015</v>
      </c>
      <c r="R20" s="42" t="str">
        <f t="shared" si="4"/>
        <v>№011</v>
      </c>
    </row>
    <row r="21" spans="1:18">
      <c r="A21" s="9" t="s">
        <v>36</v>
      </c>
      <c r="B21" s="9">
        <v>919.63</v>
      </c>
      <c r="C21" s="9">
        <v>240.96</v>
      </c>
      <c r="D21" s="9">
        <v>1160.5899999999999</v>
      </c>
      <c r="E21" s="9">
        <v>931.66</v>
      </c>
      <c r="F21" s="9">
        <v>246.72</v>
      </c>
      <c r="G21" s="9">
        <v>1178.3900000000001</v>
      </c>
      <c r="H21" s="43">
        <f>E21-B21</f>
        <v>12.029999999999973</v>
      </c>
      <c r="I21" s="43">
        <f>F21-C21</f>
        <v>5.7599999999999909</v>
      </c>
      <c r="J21" s="43">
        <f t="shared" si="3"/>
        <v>17.789999999999964</v>
      </c>
      <c r="K21" s="9">
        <f ca="1">[1]Оплата!BA19</f>
        <v>-2639.3631000000005</v>
      </c>
      <c r="L21" s="9">
        <f ca="1">[1]Оплата!Y19</f>
        <v>0</v>
      </c>
      <c r="M21" s="43">
        <f t="shared" si="6"/>
        <v>82.044599999999818</v>
      </c>
      <c r="N21" s="3">
        <f t="shared" si="6"/>
        <v>15.263999999999976</v>
      </c>
      <c r="O21" s="9">
        <f t="shared" si="5"/>
        <v>97.308599999999799</v>
      </c>
      <c r="P21" s="9"/>
      <c r="Q21" s="3">
        <f ca="1">K21-O21+L21+P21</f>
        <v>-2736.6717000000003</v>
      </c>
      <c r="R21" s="3" t="str">
        <f t="shared" si="4"/>
        <v xml:space="preserve">№012 </v>
      </c>
    </row>
    <row r="22" spans="1:18">
      <c r="A22" s="39" t="s">
        <v>37</v>
      </c>
      <c r="B22" s="40"/>
      <c r="C22" s="40"/>
      <c r="D22" s="40"/>
      <c r="E22" s="40"/>
      <c r="F22" s="40"/>
      <c r="G22" s="40"/>
      <c r="H22" s="40"/>
      <c r="I22" s="40"/>
      <c r="J22" s="40"/>
      <c r="K22" s="40">
        <f ca="1">[1]Оплата!BA20</f>
        <v>5.2040999999999995</v>
      </c>
      <c r="L22" s="40">
        <f ca="1">[1]Оплата!Y20</f>
        <v>0</v>
      </c>
      <c r="M22" s="40">
        <f t="shared" si="6"/>
        <v>0</v>
      </c>
      <c r="N22" s="42">
        <f t="shared" si="6"/>
        <v>0</v>
      </c>
      <c r="O22" s="39">
        <f t="shared" si="5"/>
        <v>0</v>
      </c>
      <c r="P22" s="39"/>
      <c r="Q22" s="42">
        <f ca="1">K22-O22+L22+P22</f>
        <v>5.2040999999999995</v>
      </c>
      <c r="R22" s="42" t="str">
        <f t="shared" si="4"/>
        <v>№012а</v>
      </c>
    </row>
    <row r="23" spans="1:18">
      <c r="A23" s="9" t="s">
        <v>38</v>
      </c>
      <c r="B23" s="9">
        <v>12895.2</v>
      </c>
      <c r="C23" s="9">
        <v>3423.4</v>
      </c>
      <c r="D23" s="9">
        <v>16318.61</v>
      </c>
      <c r="E23" s="9">
        <v>12897.23</v>
      </c>
      <c r="F23" s="9">
        <v>3424.39</v>
      </c>
      <c r="G23" s="9">
        <v>16321.62</v>
      </c>
      <c r="H23" s="43">
        <f t="shared" ref="H23:I39" si="7">E23-B23</f>
        <v>2.0299999999988358</v>
      </c>
      <c r="I23" s="43">
        <f t="shared" si="7"/>
        <v>0.98999999999978172</v>
      </c>
      <c r="J23" s="43">
        <f t="shared" si="3"/>
        <v>3.0199999999986176</v>
      </c>
      <c r="K23" s="9">
        <f ca="1">[1]Оплата!BA21</f>
        <v>-2577.8243000000034</v>
      </c>
      <c r="L23" s="9">
        <f ca="1">[1]Оплата!Y21</f>
        <v>0</v>
      </c>
      <c r="M23" s="43">
        <f t="shared" si="6"/>
        <v>13.844599999992061</v>
      </c>
      <c r="N23" s="3">
        <f t="shared" si="6"/>
        <v>2.6234999999994213</v>
      </c>
      <c r="O23" s="9">
        <f t="shared" si="5"/>
        <v>16.468099999991484</v>
      </c>
      <c r="P23" s="9"/>
      <c r="Q23" s="3">
        <f ca="1">K23-O23+L23+P23</f>
        <v>-2594.2923999999948</v>
      </c>
      <c r="R23" s="3" t="str">
        <f t="shared" si="4"/>
        <v xml:space="preserve">№013 </v>
      </c>
    </row>
    <row r="24" spans="1:18">
      <c r="A24" s="39" t="s">
        <v>39</v>
      </c>
      <c r="B24" s="40">
        <v>4197.12</v>
      </c>
      <c r="C24" s="40">
        <v>8042.21</v>
      </c>
      <c r="D24" s="40">
        <v>12239.380000000001</v>
      </c>
      <c r="E24" s="40">
        <v>4197.28</v>
      </c>
      <c r="F24" s="40">
        <v>8042.21</v>
      </c>
      <c r="G24" s="40">
        <v>12239.54</v>
      </c>
      <c r="H24" s="40">
        <f t="shared" si="7"/>
        <v>0.15999999999985448</v>
      </c>
      <c r="I24" s="40">
        <f t="shared" si="7"/>
        <v>0</v>
      </c>
      <c r="J24" s="40">
        <f t="shared" si="3"/>
        <v>0.15999999999985448</v>
      </c>
      <c r="K24" s="40">
        <f ca="1">[1]Оплата!BA22</f>
        <v>-3464.7098999999994</v>
      </c>
      <c r="L24" s="40">
        <f ca="1">[1]Оплата!Y22</f>
        <v>0</v>
      </c>
      <c r="M24" s="40">
        <f t="shared" si="6"/>
        <v>1.0911999999990076</v>
      </c>
      <c r="N24" s="42">
        <f t="shared" si="6"/>
        <v>0</v>
      </c>
      <c r="O24" s="39">
        <f t="shared" si="5"/>
        <v>1.0911999999990076</v>
      </c>
      <c r="P24" s="39"/>
      <c r="Q24" s="42">
        <f ca="1">K24-O24+L24+P24</f>
        <v>-3465.8010999999983</v>
      </c>
      <c r="R24" s="42" t="str">
        <f t="shared" si="4"/>
        <v xml:space="preserve">№014 </v>
      </c>
    </row>
    <row r="25" spans="1:18">
      <c r="A25" s="9" t="s">
        <v>40</v>
      </c>
      <c r="B25" s="9">
        <v>3871.92</v>
      </c>
      <c r="C25" s="9">
        <v>2069.9499999999998</v>
      </c>
      <c r="D25" s="9">
        <v>5941.88</v>
      </c>
      <c r="E25" s="9">
        <v>3871.92</v>
      </c>
      <c r="F25" s="9">
        <v>2069.9499999999998</v>
      </c>
      <c r="G25" s="9">
        <v>5941.88</v>
      </c>
      <c r="H25" s="43">
        <f t="shared" si="7"/>
        <v>0</v>
      </c>
      <c r="I25" s="43">
        <f t="shared" si="7"/>
        <v>0</v>
      </c>
      <c r="J25" s="43">
        <f t="shared" si="3"/>
        <v>0</v>
      </c>
      <c r="K25" s="9">
        <f ca="1">[1]Оплата!BA23</f>
        <v>0.6240999999995438</v>
      </c>
      <c r="L25" s="9">
        <f ca="1">[1]Оплата!Y23</f>
        <v>0</v>
      </c>
      <c r="M25" s="46">
        <f t="shared" si="6"/>
        <v>0</v>
      </c>
      <c r="N25" s="3">
        <f t="shared" si="6"/>
        <v>0</v>
      </c>
      <c r="O25" s="9">
        <f t="shared" si="5"/>
        <v>0</v>
      </c>
      <c r="P25" s="9"/>
      <c r="Q25" s="3">
        <f ca="1">K25-O25+L25+P25</f>
        <v>0.6240999999995438</v>
      </c>
      <c r="R25" s="3" t="str">
        <f t="shared" si="4"/>
        <v xml:space="preserve">№015 </v>
      </c>
    </row>
    <row r="26" spans="1:18">
      <c r="A26" s="39" t="s">
        <v>41</v>
      </c>
      <c r="B26" s="40">
        <v>7046.8</v>
      </c>
      <c r="C26" s="40">
        <v>6834.42</v>
      </c>
      <c r="D26" s="40">
        <v>13881.23</v>
      </c>
      <c r="E26" s="40">
        <v>7046.8</v>
      </c>
      <c r="F26" s="40">
        <v>6834.42</v>
      </c>
      <c r="G26" s="40">
        <v>13881.23</v>
      </c>
      <c r="H26" s="40">
        <f t="shared" si="7"/>
        <v>0</v>
      </c>
      <c r="I26" s="40">
        <f t="shared" si="7"/>
        <v>0</v>
      </c>
      <c r="J26" s="40">
        <f t="shared" si="3"/>
        <v>0</v>
      </c>
      <c r="K26" s="40">
        <f ca="1">[1]Оплата!BA24</f>
        <v>-471.879200000004</v>
      </c>
      <c r="L26" s="40">
        <f ca="1">[1]Оплата!Y24</f>
        <v>0</v>
      </c>
      <c r="M26" s="40">
        <f t="shared" si="6"/>
        <v>0</v>
      </c>
      <c r="N26" s="42">
        <f t="shared" si="6"/>
        <v>0</v>
      </c>
      <c r="O26" s="39">
        <f>SUM(M26:N26)</f>
        <v>0</v>
      </c>
      <c r="P26" s="39"/>
      <c r="Q26" s="42">
        <f ca="1">K26-O26+L26+P26</f>
        <v>-471.879200000004</v>
      </c>
      <c r="R26" s="42" t="str">
        <f t="shared" si="4"/>
        <v xml:space="preserve">№016\17 </v>
      </c>
    </row>
    <row r="27" spans="1:18">
      <c r="A27" s="9" t="s">
        <v>42</v>
      </c>
      <c r="B27" s="9">
        <v>4492.25</v>
      </c>
      <c r="C27" s="9">
        <v>1649.57</v>
      </c>
      <c r="D27" s="9">
        <v>6141.83</v>
      </c>
      <c r="E27" s="9">
        <v>4507.04</v>
      </c>
      <c r="F27" s="9">
        <v>1659.51</v>
      </c>
      <c r="G27" s="9">
        <v>6166.57</v>
      </c>
      <c r="H27" s="43">
        <f t="shared" si="7"/>
        <v>14.789999999999964</v>
      </c>
      <c r="I27" s="43">
        <f t="shared" si="7"/>
        <v>9.9400000000000546</v>
      </c>
      <c r="J27" s="43">
        <f t="shared" si="3"/>
        <v>24.730000000000018</v>
      </c>
      <c r="K27" s="9">
        <f ca="1">[1]Оплата!BA25</f>
        <v>-4751.2489999999998</v>
      </c>
      <c r="L27" s="9">
        <f ca="1">[1]Оплата!Y25</f>
        <v>4752</v>
      </c>
      <c r="M27" s="43">
        <f t="shared" si="6"/>
        <v>100.86779999999976</v>
      </c>
      <c r="N27" s="3">
        <f t="shared" si="6"/>
        <v>26.341000000000143</v>
      </c>
      <c r="O27" s="9">
        <f t="shared" si="5"/>
        <v>127.20879999999991</v>
      </c>
      <c r="P27" s="9"/>
      <c r="Q27" s="3">
        <f ca="1">K27-O27+L27+P27</f>
        <v>-126.45780000000013</v>
      </c>
      <c r="R27" s="3" t="str">
        <f t="shared" si="4"/>
        <v xml:space="preserve">№018 </v>
      </c>
    </row>
    <row r="28" spans="1:18">
      <c r="A28" s="39" t="s">
        <v>43</v>
      </c>
      <c r="B28" s="40"/>
      <c r="C28" s="40"/>
      <c r="D28" s="40"/>
      <c r="E28" s="40"/>
      <c r="F28" s="40"/>
      <c r="G28" s="40"/>
      <c r="H28" s="45" t="s">
        <v>32</v>
      </c>
      <c r="I28" s="45"/>
      <c r="J28" s="45"/>
      <c r="K28" s="40">
        <f ca="1">[1]Оплата!BA26</f>
        <v>-20720.6014</v>
      </c>
      <c r="L28" s="40">
        <f ca="1">[1]Оплата!Y26</f>
        <v>0</v>
      </c>
      <c r="M28" s="40"/>
      <c r="N28" s="42">
        <f t="shared" si="6"/>
        <v>0</v>
      </c>
      <c r="O28" s="39">
        <f t="shared" si="5"/>
        <v>0</v>
      </c>
      <c r="P28" s="39"/>
      <c r="Q28" s="42">
        <f ca="1">K28-O28+L28+P28</f>
        <v>-20720.6014</v>
      </c>
      <c r="R28" s="42" t="str">
        <f t="shared" si="4"/>
        <v xml:space="preserve">№019 </v>
      </c>
    </row>
    <row r="29" spans="1:18">
      <c r="A29" s="9" t="s">
        <v>44</v>
      </c>
      <c r="B29" s="9">
        <v>6394.29</v>
      </c>
      <c r="C29" s="9">
        <v>2870.86</v>
      </c>
      <c r="D29" s="9">
        <v>9265.8000000000011</v>
      </c>
      <c r="E29" s="9">
        <v>6396.17</v>
      </c>
      <c r="F29" s="9">
        <v>2870.86</v>
      </c>
      <c r="G29" s="9">
        <v>9267.68</v>
      </c>
      <c r="H29" s="43">
        <f t="shared" si="7"/>
        <v>1.8800000000001091</v>
      </c>
      <c r="I29" s="43">
        <f t="shared" si="7"/>
        <v>0</v>
      </c>
      <c r="J29" s="43">
        <f t="shared" si="3"/>
        <v>1.8800000000001091</v>
      </c>
      <c r="K29" s="9">
        <f ca="1">[1]Оплата!BA27</f>
        <v>-710.92599999999902</v>
      </c>
      <c r="L29" s="9">
        <f ca="1">[1]Оплата!Y27</f>
        <v>0</v>
      </c>
      <c r="M29" s="43">
        <f>H29*M$6</f>
        <v>12.821600000000744</v>
      </c>
      <c r="N29" s="3">
        <f t="shared" si="6"/>
        <v>0</v>
      </c>
      <c r="O29" s="9">
        <f t="shared" si="5"/>
        <v>12.821600000000744</v>
      </c>
      <c r="P29" s="9"/>
      <c r="Q29" s="3">
        <f ca="1">K29-O29+L29+P29</f>
        <v>-723.74759999999981</v>
      </c>
      <c r="R29" s="3" t="str">
        <f t="shared" si="4"/>
        <v xml:space="preserve">№020 </v>
      </c>
    </row>
    <row r="30" spans="1:18">
      <c r="A30" s="39" t="s">
        <v>45</v>
      </c>
      <c r="B30" s="40">
        <v>468.77</v>
      </c>
      <c r="C30" s="40">
        <v>379.17</v>
      </c>
      <c r="D30" s="40">
        <v>847.94</v>
      </c>
      <c r="E30" s="40">
        <v>468.82</v>
      </c>
      <c r="F30" s="40">
        <v>379.19</v>
      </c>
      <c r="G30" s="40">
        <v>848.01</v>
      </c>
      <c r="H30" s="40">
        <f t="shared" si="7"/>
        <v>5.0000000000011369E-2</v>
      </c>
      <c r="I30" s="40">
        <f t="shared" si="7"/>
        <v>1.999999999998181E-2</v>
      </c>
      <c r="J30" s="40">
        <f t="shared" si="3"/>
        <v>6.9999999999993179E-2</v>
      </c>
      <c r="K30" s="40">
        <f ca="1">[1]Оплата!BA28</f>
        <v>3286.9056999999984</v>
      </c>
      <c r="L30" s="40">
        <f ca="1">[1]Оплата!Y28</f>
        <v>0</v>
      </c>
      <c r="M30" s="40">
        <f>H30*M$6</f>
        <v>0.34100000000007757</v>
      </c>
      <c r="N30" s="42">
        <f t="shared" si="6"/>
        <v>5.2999999999951794E-2</v>
      </c>
      <c r="O30" s="39">
        <f t="shared" si="5"/>
        <v>0.39400000000002938</v>
      </c>
      <c r="P30" s="39"/>
      <c r="Q30" s="42">
        <f ca="1">K30-O30+L30+P30</f>
        <v>3286.5116999999982</v>
      </c>
      <c r="R30" s="42" t="str">
        <f t="shared" si="4"/>
        <v>№021\1</v>
      </c>
    </row>
    <row r="31" spans="1:18">
      <c r="A31" s="9" t="s">
        <v>46</v>
      </c>
      <c r="B31" s="9">
        <v>1833.47</v>
      </c>
      <c r="C31" s="9">
        <v>899.5</v>
      </c>
      <c r="D31" s="9">
        <v>2732.98</v>
      </c>
      <c r="E31" s="9">
        <v>1833.6000000000001</v>
      </c>
      <c r="F31" s="9">
        <v>899.54</v>
      </c>
      <c r="G31" s="9">
        <v>2733.14</v>
      </c>
      <c r="H31" s="43">
        <f t="shared" si="7"/>
        <v>0.13000000000010914</v>
      </c>
      <c r="I31" s="43">
        <f t="shared" si="7"/>
        <v>3.999999999996362E-2</v>
      </c>
      <c r="J31" s="43">
        <f t="shared" si="3"/>
        <v>0.17000000000007276</v>
      </c>
      <c r="K31" s="9">
        <f ca="1">[1]Оплата!BA29</f>
        <v>-5807.6338999999989</v>
      </c>
      <c r="L31" s="9">
        <f ca="1">[1]Оплата!Y29</f>
        <v>0</v>
      </c>
      <c r="M31" s="43">
        <f>H31*M$6</f>
        <v>0.88660000000074435</v>
      </c>
      <c r="N31" s="3">
        <f t="shared" si="6"/>
        <v>0.10599999999990359</v>
      </c>
      <c r="O31" s="9">
        <f t="shared" si="5"/>
        <v>0.99260000000064796</v>
      </c>
      <c r="P31" s="9"/>
      <c r="Q31" s="3">
        <f ca="1">K31-O31+L31+P31</f>
        <v>-5808.6264999999994</v>
      </c>
      <c r="R31" s="3" t="str">
        <f t="shared" si="4"/>
        <v xml:space="preserve">№021\2 </v>
      </c>
    </row>
    <row r="32" spans="1:18">
      <c r="A32" s="39" t="s">
        <v>47</v>
      </c>
      <c r="B32" s="40"/>
      <c r="C32" s="40"/>
      <c r="D32" s="40"/>
      <c r="E32" s="40"/>
      <c r="F32" s="40"/>
      <c r="G32" s="40"/>
      <c r="H32" s="45" t="s">
        <v>32</v>
      </c>
      <c r="I32" s="45"/>
      <c r="J32" s="45"/>
      <c r="K32" s="40">
        <f ca="1">[1]Оплата!BA30</f>
        <v>46.180499999999711</v>
      </c>
      <c r="L32" s="40">
        <f ca="1">[1]Оплата!Y30</f>
        <v>0</v>
      </c>
      <c r="M32" s="40"/>
      <c r="N32" s="42">
        <f t="shared" si="6"/>
        <v>0</v>
      </c>
      <c r="O32" s="39">
        <f t="shared" si="5"/>
        <v>0</v>
      </c>
      <c r="P32" s="39"/>
      <c r="Q32" s="42">
        <f ca="1">K32-O32+L32+P32</f>
        <v>46.180499999999711</v>
      </c>
      <c r="R32" s="42" t="str">
        <f t="shared" si="4"/>
        <v>№022 сбыт</v>
      </c>
    </row>
    <row r="33" spans="1:18">
      <c r="A33" s="9" t="s">
        <v>48</v>
      </c>
      <c r="B33" s="9">
        <v>2136.38</v>
      </c>
      <c r="C33" s="9">
        <v>957.11</v>
      </c>
      <c r="D33" s="9">
        <v>3093.5</v>
      </c>
      <c r="E33" s="9">
        <v>2157.46</v>
      </c>
      <c r="F33" s="9">
        <v>980.42000000000007</v>
      </c>
      <c r="G33" s="9">
        <v>3137.89</v>
      </c>
      <c r="H33" s="46">
        <f t="shared" si="7"/>
        <v>21.079999999999927</v>
      </c>
      <c r="I33" s="46">
        <f t="shared" si="7"/>
        <v>23.310000000000059</v>
      </c>
      <c r="J33" s="46">
        <f t="shared" si="3"/>
        <v>44.389999999999986</v>
      </c>
      <c r="K33" s="9">
        <f ca="1">[1]Оплата!BA31</f>
        <v>2461.0955999999983</v>
      </c>
      <c r="L33" s="9">
        <f ca="1">[1]Оплата!Y31</f>
        <v>0</v>
      </c>
      <c r="M33" s="46">
        <f t="shared" ref="M33:N39" si="8">H33*M$6</f>
        <v>143.76559999999952</v>
      </c>
      <c r="N33" s="3">
        <f t="shared" si="6"/>
        <v>61.771500000000152</v>
      </c>
      <c r="O33" s="9">
        <f t="shared" si="5"/>
        <v>205.53709999999967</v>
      </c>
      <c r="P33" s="9"/>
      <c r="Q33" s="3">
        <f ca="1">K33-O33+L33+P33</f>
        <v>2255.5584999999987</v>
      </c>
      <c r="R33" s="3" t="str">
        <f t="shared" si="4"/>
        <v>№022а</v>
      </c>
    </row>
    <row r="34" spans="1:18">
      <c r="A34" s="39" t="s">
        <v>49</v>
      </c>
      <c r="B34" s="40">
        <v>0.51</v>
      </c>
      <c r="C34" s="40">
        <v>0.57999999999999996</v>
      </c>
      <c r="D34" s="40">
        <v>1.1000000000000001</v>
      </c>
      <c r="E34" s="40">
        <v>0.51</v>
      </c>
      <c r="F34" s="40">
        <v>0.57999999999999996</v>
      </c>
      <c r="G34" s="40">
        <v>1.1000000000000001</v>
      </c>
      <c r="H34" s="40">
        <f t="shared" si="7"/>
        <v>0</v>
      </c>
      <c r="I34" s="40">
        <f t="shared" si="7"/>
        <v>0</v>
      </c>
      <c r="J34" s="40">
        <f t="shared" si="3"/>
        <v>0</v>
      </c>
      <c r="K34" s="40">
        <f ca="1">[1]Оплата!BA32</f>
        <v>-8.3732000000000006</v>
      </c>
      <c r="L34" s="40">
        <f ca="1">[1]Оплата!Y32</f>
        <v>0</v>
      </c>
      <c r="M34" s="40">
        <f t="shared" si="8"/>
        <v>0</v>
      </c>
      <c r="N34" s="42">
        <f t="shared" si="6"/>
        <v>0</v>
      </c>
      <c r="O34" s="39">
        <f t="shared" si="5"/>
        <v>0</v>
      </c>
      <c r="P34" s="39"/>
      <c r="Q34" s="42">
        <f ca="1">K34-O34+L34+P34</f>
        <v>-8.3732000000000006</v>
      </c>
      <c r="R34" s="42" t="str">
        <f t="shared" si="4"/>
        <v>№023</v>
      </c>
    </row>
    <row r="35" spans="1:18">
      <c r="A35" s="9" t="s">
        <v>50</v>
      </c>
      <c r="B35" s="9">
        <v>683.28</v>
      </c>
      <c r="C35" s="9">
        <v>370.28000000000003</v>
      </c>
      <c r="D35" s="9">
        <v>1053.56</v>
      </c>
      <c r="E35" s="9">
        <v>683.28</v>
      </c>
      <c r="F35" s="9">
        <v>370.28000000000003</v>
      </c>
      <c r="G35" s="9">
        <v>1053.56</v>
      </c>
      <c r="H35" s="46">
        <f t="shared" si="7"/>
        <v>0</v>
      </c>
      <c r="I35" s="46">
        <f t="shared" si="7"/>
        <v>0</v>
      </c>
      <c r="J35" s="46">
        <f t="shared" si="3"/>
        <v>0</v>
      </c>
      <c r="K35" s="9">
        <f ca="1">[1]Оплата!BA33</f>
        <v>-954.66589999999951</v>
      </c>
      <c r="L35" s="9">
        <f ca="1">[1]Оплата!Y33</f>
        <v>0</v>
      </c>
      <c r="M35" s="43">
        <f t="shared" si="8"/>
        <v>0</v>
      </c>
      <c r="N35" s="3">
        <f t="shared" si="6"/>
        <v>0</v>
      </c>
      <c r="O35" s="9">
        <f t="shared" si="5"/>
        <v>0</v>
      </c>
      <c r="P35" s="9"/>
      <c r="Q35" s="3">
        <f ca="1">K35-O35+L35+P35</f>
        <v>-954.66589999999951</v>
      </c>
      <c r="R35" s="3" t="str">
        <f t="shared" si="4"/>
        <v xml:space="preserve">№024 </v>
      </c>
    </row>
    <row r="36" spans="1:18">
      <c r="A36" s="39" t="s">
        <v>51</v>
      </c>
      <c r="B36" s="40">
        <v>10442.69</v>
      </c>
      <c r="C36" s="40">
        <v>5719.31</v>
      </c>
      <c r="D36" s="40">
        <v>16162.01</v>
      </c>
      <c r="E36" s="40">
        <v>10560.35</v>
      </c>
      <c r="F36" s="40">
        <v>5778.3</v>
      </c>
      <c r="G36" s="40">
        <v>16338.66</v>
      </c>
      <c r="H36" s="40">
        <f t="shared" si="7"/>
        <v>117.65999999999985</v>
      </c>
      <c r="I36" s="40">
        <f t="shared" si="7"/>
        <v>58.989999999999782</v>
      </c>
      <c r="J36" s="40">
        <f t="shared" si="3"/>
        <v>176.64999999999964</v>
      </c>
      <c r="K36" s="40">
        <f ca="1">[1]Оплата!BA34</f>
        <v>-577.65460000000439</v>
      </c>
      <c r="L36" s="40">
        <f ca="1">[1]Оплата!Y34</f>
        <v>0</v>
      </c>
      <c r="M36" s="40">
        <f t="shared" si="8"/>
        <v>802.44119999999907</v>
      </c>
      <c r="N36" s="42">
        <f t="shared" si="8"/>
        <v>156.32349999999943</v>
      </c>
      <c r="O36" s="39">
        <f t="shared" si="5"/>
        <v>958.76469999999847</v>
      </c>
      <c r="P36" s="39"/>
      <c r="Q36" s="42">
        <f ca="1">K36-O36+L36+P36</f>
        <v>-1536.4193000000027</v>
      </c>
      <c r="R36" s="42" t="str">
        <f t="shared" si="4"/>
        <v>№025</v>
      </c>
    </row>
    <row r="37" spans="1:18">
      <c r="A37" s="9" t="s">
        <v>52</v>
      </c>
      <c r="B37" s="9">
        <v>4147.58</v>
      </c>
      <c r="C37" s="9">
        <v>2148.59</v>
      </c>
      <c r="D37" s="9">
        <v>6296.17</v>
      </c>
      <c r="E37" s="9">
        <v>4147.58</v>
      </c>
      <c r="F37" s="9">
        <v>2148.59</v>
      </c>
      <c r="G37" s="9">
        <v>6296.17</v>
      </c>
      <c r="H37" s="43">
        <f t="shared" si="7"/>
        <v>0</v>
      </c>
      <c r="I37" s="43">
        <f t="shared" si="7"/>
        <v>0</v>
      </c>
      <c r="J37" s="43">
        <f t="shared" si="3"/>
        <v>0</v>
      </c>
      <c r="K37" s="9">
        <f ca="1">[1]Оплата!BA35</f>
        <v>11195.604599999997</v>
      </c>
      <c r="L37" s="9">
        <f ca="1">[1]Оплата!Y35</f>
        <v>0</v>
      </c>
      <c r="M37" s="43">
        <f t="shared" si="8"/>
        <v>0</v>
      </c>
      <c r="N37" s="3">
        <f t="shared" si="8"/>
        <v>0</v>
      </c>
      <c r="O37" s="47">
        <f t="shared" si="5"/>
        <v>0</v>
      </c>
      <c r="P37" s="9"/>
      <c r="Q37" s="3">
        <f ca="1">K37-O37+L37+P37</f>
        <v>11195.604599999997</v>
      </c>
      <c r="R37" s="3" t="str">
        <f t="shared" si="4"/>
        <v>№026</v>
      </c>
    </row>
    <row r="38" spans="1:18">
      <c r="A38" s="39" t="s">
        <v>53</v>
      </c>
      <c r="B38" s="40">
        <v>4462.2</v>
      </c>
      <c r="C38" s="40">
        <v>2606.84</v>
      </c>
      <c r="D38" s="40">
        <v>7069.1100000000006</v>
      </c>
      <c r="E38" s="40">
        <v>4462.47</v>
      </c>
      <c r="F38" s="40">
        <v>2606.9700000000003</v>
      </c>
      <c r="G38" s="40">
        <v>7069.51</v>
      </c>
      <c r="H38" s="40">
        <f t="shared" si="7"/>
        <v>0.27000000000043656</v>
      </c>
      <c r="I38" s="40">
        <f t="shared" si="7"/>
        <v>0.13000000000010914</v>
      </c>
      <c r="J38" s="40">
        <f t="shared" si="3"/>
        <v>0.4000000000005457</v>
      </c>
      <c r="K38" s="40">
        <f ca="1">[1]Оплата!BA36</f>
        <v>364.61830000000214</v>
      </c>
      <c r="L38" s="40">
        <f ca="1">[1]Оплата!Y36</f>
        <v>0</v>
      </c>
      <c r="M38" s="40">
        <f t="shared" si="8"/>
        <v>1.8414000000029773</v>
      </c>
      <c r="N38" s="42">
        <f t="shared" si="8"/>
        <v>0.34450000000028919</v>
      </c>
      <c r="O38" s="39">
        <f>SUM(M38:N38)</f>
        <v>2.1859000000032665</v>
      </c>
      <c r="P38" s="39"/>
      <c r="Q38" s="42">
        <f ca="1">K38-O38+L38+P38</f>
        <v>362.43239999999889</v>
      </c>
      <c r="R38" s="42" t="str">
        <f t="shared" si="4"/>
        <v>№027</v>
      </c>
    </row>
    <row r="39" spans="1:18">
      <c r="A39" s="9" t="s">
        <v>54</v>
      </c>
      <c r="B39" s="9">
        <v>1330.52</v>
      </c>
      <c r="C39" s="9">
        <v>496.08</v>
      </c>
      <c r="D39" s="9">
        <v>1826.6100000000001</v>
      </c>
      <c r="E39" s="9">
        <v>1330.52</v>
      </c>
      <c r="F39" s="9">
        <v>496.08</v>
      </c>
      <c r="G39" s="9">
        <v>1826.6100000000001</v>
      </c>
      <c r="H39" s="43">
        <f t="shared" si="7"/>
        <v>0</v>
      </c>
      <c r="I39" s="43">
        <f t="shared" si="7"/>
        <v>0</v>
      </c>
      <c r="J39" s="43">
        <f t="shared" si="3"/>
        <v>0</v>
      </c>
      <c r="K39" s="9">
        <f ca="1">[1]Оплата!BA37</f>
        <v>-4.3548000000000027</v>
      </c>
      <c r="L39" s="9">
        <f ca="1">[1]Оплата!Y37</f>
        <v>0</v>
      </c>
      <c r="M39" s="43">
        <f t="shared" si="8"/>
        <v>0</v>
      </c>
      <c r="N39" s="3">
        <f t="shared" si="8"/>
        <v>0</v>
      </c>
      <c r="O39" s="47">
        <f t="shared" si="5"/>
        <v>0</v>
      </c>
      <c r="P39" s="9"/>
      <c r="Q39" s="3">
        <f ca="1">K39-O39+L39+P39</f>
        <v>-4.3548000000000027</v>
      </c>
      <c r="R39" s="3" t="str">
        <f t="shared" si="4"/>
        <v>№028</v>
      </c>
    </row>
    <row r="40" spans="1:18">
      <c r="A40" s="39" t="s">
        <v>55</v>
      </c>
      <c r="B40" s="40"/>
      <c r="C40" s="40"/>
      <c r="D40" s="40"/>
      <c r="E40" s="40"/>
      <c r="F40" s="40"/>
      <c r="G40" s="40"/>
      <c r="H40" s="40"/>
      <c r="I40" s="40"/>
      <c r="J40" s="40"/>
      <c r="K40" s="40">
        <f ca="1">[1]Оплата!BA38</f>
        <v>4.7999999908370228E-3</v>
      </c>
      <c r="L40" s="40">
        <f ca="1">[1]Оплата!Y38</f>
        <v>0</v>
      </c>
      <c r="M40" s="40"/>
      <c r="N40" s="42"/>
      <c r="O40" s="39"/>
      <c r="P40" s="39"/>
      <c r="Q40" s="39">
        <f ca="1">K40-O40+L40+P40</f>
        <v>4.7999999908370228E-3</v>
      </c>
      <c r="R40" s="42" t="str">
        <f t="shared" si="4"/>
        <v>№029 сбыт</v>
      </c>
    </row>
    <row r="41" spans="1:18">
      <c r="A41" s="9" t="s">
        <v>56</v>
      </c>
      <c r="B41" s="9">
        <v>1606.24</v>
      </c>
      <c r="C41" s="9">
        <v>584.95000000000005</v>
      </c>
      <c r="D41" s="9">
        <v>2191.2400000000002</v>
      </c>
      <c r="E41" s="9">
        <v>2215.52</v>
      </c>
      <c r="F41" s="9">
        <v>937.17000000000007</v>
      </c>
      <c r="G41" s="9">
        <v>3152.7400000000002</v>
      </c>
      <c r="H41" s="43">
        <f t="shared" ref="H41:I48" si="9">E41-B41</f>
        <v>609.28</v>
      </c>
      <c r="I41" s="43">
        <f t="shared" si="9"/>
        <v>352.22</v>
      </c>
      <c r="J41" s="43">
        <f t="shared" si="3"/>
        <v>961.5</v>
      </c>
      <c r="K41" s="9">
        <f ca="1">[1]Оплата!BA39</f>
        <v>-30.097100000000065</v>
      </c>
      <c r="L41" s="9">
        <f ca="1">[1]Оплата!Y39</f>
        <v>0</v>
      </c>
      <c r="M41" s="46">
        <f t="shared" ref="M41:N44" si="10">H41*M$6</f>
        <v>4155.2896000000001</v>
      </c>
      <c r="N41" s="3">
        <f t="shared" si="10"/>
        <v>933.38300000000004</v>
      </c>
      <c r="O41" s="9">
        <f t="shared" si="5"/>
        <v>5088.6725999999999</v>
      </c>
      <c r="P41" s="9"/>
      <c r="Q41" s="3">
        <f ca="1">K41-O41+L41+P41</f>
        <v>-5118.7696999999998</v>
      </c>
      <c r="R41" s="3" t="str">
        <f t="shared" si="4"/>
        <v>№030</v>
      </c>
    </row>
    <row r="42" spans="1:18">
      <c r="A42" s="39" t="s">
        <v>57</v>
      </c>
      <c r="B42" s="40">
        <v>11965.74</v>
      </c>
      <c r="C42" s="40">
        <v>6328.39</v>
      </c>
      <c r="D42" s="40">
        <v>18294.14</v>
      </c>
      <c r="E42" s="40">
        <v>11990</v>
      </c>
      <c r="F42" s="40">
        <v>6341.9400000000005</v>
      </c>
      <c r="G42" s="40">
        <v>18331.939999999999</v>
      </c>
      <c r="H42" s="40">
        <f t="shared" si="9"/>
        <v>24.260000000000218</v>
      </c>
      <c r="I42" s="40">
        <f t="shared" si="9"/>
        <v>13.550000000000182</v>
      </c>
      <c r="J42" s="40">
        <f t="shared" si="3"/>
        <v>37.8100000000004</v>
      </c>
      <c r="K42" s="40">
        <f ca="1">[1]Оплата!BA40</f>
        <v>-39482.455399999999</v>
      </c>
      <c r="L42" s="40">
        <f ca="1">[1]Оплата!Y40</f>
        <v>0</v>
      </c>
      <c r="M42" s="40">
        <f t="shared" si="10"/>
        <v>165.45320000000149</v>
      </c>
      <c r="N42" s="42">
        <f t="shared" si="10"/>
        <v>35.907500000000482</v>
      </c>
      <c r="O42" s="39">
        <f t="shared" si="5"/>
        <v>201.36070000000197</v>
      </c>
      <c r="P42" s="39"/>
      <c r="Q42" s="42">
        <f ca="1">K42-O42+L42+P42</f>
        <v>-39683.816100000004</v>
      </c>
      <c r="R42" s="42" t="str">
        <f t="shared" si="4"/>
        <v>№031\1</v>
      </c>
    </row>
    <row r="43" spans="1:18">
      <c r="A43" s="9" t="s">
        <v>58</v>
      </c>
      <c r="B43" s="9">
        <v>6064.9400000000005</v>
      </c>
      <c r="C43" s="9">
        <v>1822.5</v>
      </c>
      <c r="D43" s="9">
        <v>7887.45</v>
      </c>
      <c r="E43" s="9">
        <v>6064.96</v>
      </c>
      <c r="F43" s="9">
        <v>1822.52</v>
      </c>
      <c r="G43" s="9">
        <v>7887.5</v>
      </c>
      <c r="H43" s="43">
        <f t="shared" si="9"/>
        <v>1.9999999999527063E-2</v>
      </c>
      <c r="I43" s="43">
        <f t="shared" si="9"/>
        <v>1.999999999998181E-2</v>
      </c>
      <c r="J43" s="43">
        <f t="shared" si="3"/>
        <v>3.9999999999508873E-2</v>
      </c>
      <c r="K43" s="9">
        <f ca="1">[1]Оплата!BA41</f>
        <v>39197.016000000011</v>
      </c>
      <c r="L43" s="9">
        <f ca="1">[1]Оплата!Y41</f>
        <v>0</v>
      </c>
      <c r="M43" s="43">
        <f t="shared" si="10"/>
        <v>0.13639999999677457</v>
      </c>
      <c r="N43" s="3">
        <f t="shared" si="10"/>
        <v>5.2999999999951794E-2</v>
      </c>
      <c r="O43" s="9">
        <f t="shared" si="5"/>
        <v>0.18939999999672635</v>
      </c>
      <c r="P43" s="9"/>
      <c r="Q43" s="3">
        <f ca="1">K43-O43+L43+P43</f>
        <v>39196.826600000015</v>
      </c>
      <c r="R43" s="3" t="str">
        <f t="shared" si="4"/>
        <v>№031\2</v>
      </c>
    </row>
    <row r="44" spans="1:18">
      <c r="A44" s="39" t="s">
        <v>59</v>
      </c>
      <c r="B44" s="40">
        <v>7627.05</v>
      </c>
      <c r="C44" s="40">
        <v>4431.12</v>
      </c>
      <c r="D44" s="40">
        <v>12058.26</v>
      </c>
      <c r="E44" s="40">
        <v>7627.05</v>
      </c>
      <c r="F44" s="40">
        <v>4431.12</v>
      </c>
      <c r="G44" s="40">
        <v>12058.26</v>
      </c>
      <c r="H44" s="40">
        <f t="shared" si="9"/>
        <v>0</v>
      </c>
      <c r="I44" s="40">
        <f t="shared" si="9"/>
        <v>0</v>
      </c>
      <c r="J44" s="40">
        <f t="shared" si="3"/>
        <v>0</v>
      </c>
      <c r="K44" s="40">
        <f ca="1">[1]Оплата!BA42</f>
        <v>-3013.9428999999996</v>
      </c>
      <c r="L44" s="40">
        <f ca="1">[1]Оплата!Y42</f>
        <v>0</v>
      </c>
      <c r="M44" s="40">
        <f t="shared" si="10"/>
        <v>0</v>
      </c>
      <c r="N44" s="42">
        <f t="shared" si="10"/>
        <v>0</v>
      </c>
      <c r="O44" s="39">
        <f t="shared" si="5"/>
        <v>0</v>
      </c>
      <c r="P44" s="39"/>
      <c r="Q44" s="42">
        <f ca="1">K44-O44+L44+P44</f>
        <v>-3013.9428999999996</v>
      </c>
      <c r="R44" s="42" t="str">
        <f t="shared" si="4"/>
        <v xml:space="preserve">№032 </v>
      </c>
    </row>
    <row r="45" spans="1:18">
      <c r="A45" s="9" t="s">
        <v>60</v>
      </c>
      <c r="B45" s="9"/>
      <c r="C45" s="9"/>
      <c r="D45" s="9"/>
      <c r="E45" s="9"/>
      <c r="F45" s="9"/>
      <c r="G45" s="9"/>
      <c r="H45" s="43"/>
      <c r="I45" s="43"/>
      <c r="J45" s="43"/>
      <c r="K45" s="9">
        <f ca="1">[1]Оплата!BA43</f>
        <v>640.01399999999649</v>
      </c>
      <c r="L45" s="9">
        <f ca="1">[1]Оплата!Y43</f>
        <v>0</v>
      </c>
      <c r="M45" s="43"/>
      <c r="N45" s="3"/>
      <c r="O45" s="9"/>
      <c r="P45" s="9"/>
      <c r="Q45" s="3">
        <f ca="1">K45-O45+L45+P45</f>
        <v>640.01399999999649</v>
      </c>
      <c r="R45" s="3" t="str">
        <f t="shared" si="4"/>
        <v>№033 сбыт</v>
      </c>
    </row>
    <row r="46" spans="1:18">
      <c r="A46" s="39" t="s">
        <v>61</v>
      </c>
      <c r="B46" s="40">
        <v>1965.3700000000001</v>
      </c>
      <c r="C46" s="40">
        <v>436.79</v>
      </c>
      <c r="D46" s="40">
        <v>2402.17</v>
      </c>
      <c r="E46" s="40">
        <v>1965.3700000000001</v>
      </c>
      <c r="F46" s="40">
        <v>436.79</v>
      </c>
      <c r="G46" s="40">
        <v>2402.17</v>
      </c>
      <c r="H46" s="40">
        <f t="shared" si="9"/>
        <v>0</v>
      </c>
      <c r="I46" s="40">
        <f t="shared" si="9"/>
        <v>0</v>
      </c>
      <c r="J46" s="40">
        <f t="shared" si="3"/>
        <v>0</v>
      </c>
      <c r="K46" s="40">
        <f ca="1">[1]Оплата!BA44</f>
        <v>-14.069700000000338</v>
      </c>
      <c r="L46" s="40">
        <f ca="1">[1]Оплата!Y44</f>
        <v>0</v>
      </c>
      <c r="M46" s="40">
        <f t="shared" ref="M46:N48" si="11">H46*M$6</f>
        <v>0</v>
      </c>
      <c r="N46" s="42">
        <f t="shared" si="11"/>
        <v>0</v>
      </c>
      <c r="O46" s="39">
        <f t="shared" si="5"/>
        <v>0</v>
      </c>
      <c r="P46" s="39"/>
      <c r="Q46" s="42">
        <f ca="1">K46-O46+L46+P46</f>
        <v>-14.069700000000338</v>
      </c>
      <c r="R46" s="42" t="str">
        <f t="shared" si="4"/>
        <v xml:space="preserve">№034 </v>
      </c>
    </row>
    <row r="47" spans="1:18">
      <c r="A47" s="9" t="s">
        <v>62</v>
      </c>
      <c r="B47" s="9">
        <v>12574.9</v>
      </c>
      <c r="C47" s="9">
        <v>6302.4800000000005</v>
      </c>
      <c r="D47" s="9">
        <v>18877.400000000001</v>
      </c>
      <c r="E47" s="9">
        <v>12580.16</v>
      </c>
      <c r="F47" s="9">
        <v>6302.4800000000005</v>
      </c>
      <c r="G47" s="9">
        <v>18882.66</v>
      </c>
      <c r="H47" s="43">
        <f t="shared" si="9"/>
        <v>5.2600000000002183</v>
      </c>
      <c r="I47" s="43">
        <f t="shared" si="9"/>
        <v>0</v>
      </c>
      <c r="J47" s="43">
        <f t="shared" si="3"/>
        <v>5.2600000000002183</v>
      </c>
      <c r="K47" s="9">
        <f ca="1">[1]Оплата!BA45</f>
        <v>-2522.0600999999974</v>
      </c>
      <c r="L47" s="9">
        <f ca="1">[1]Оплата!Y45</f>
        <v>0</v>
      </c>
      <c r="M47" s="43">
        <f t="shared" si="11"/>
        <v>35.873200000001489</v>
      </c>
      <c r="N47" s="3">
        <f t="shared" si="11"/>
        <v>0</v>
      </c>
      <c r="O47" s="9">
        <f t="shared" si="5"/>
        <v>35.873200000001489</v>
      </c>
      <c r="P47" s="9"/>
      <c r="Q47" s="3">
        <f ca="1">K47-O47+L47+P47</f>
        <v>-2557.9332999999988</v>
      </c>
      <c r="R47" s="3" t="str">
        <f t="shared" si="4"/>
        <v xml:space="preserve">№035 </v>
      </c>
    </row>
    <row r="48" spans="1:18">
      <c r="A48" s="39" t="s">
        <v>63</v>
      </c>
      <c r="B48" s="40">
        <v>8247.48</v>
      </c>
      <c r="C48" s="40">
        <v>2497.48</v>
      </c>
      <c r="D48" s="40">
        <v>10744.97</v>
      </c>
      <c r="E48" s="40">
        <v>8247.48</v>
      </c>
      <c r="F48" s="40">
        <v>2497.48</v>
      </c>
      <c r="G48" s="40">
        <v>10744.97</v>
      </c>
      <c r="H48" s="40">
        <f t="shared" si="9"/>
        <v>0</v>
      </c>
      <c r="I48" s="40">
        <f t="shared" si="9"/>
        <v>0</v>
      </c>
      <c r="J48" s="40">
        <f t="shared" si="3"/>
        <v>0</v>
      </c>
      <c r="K48" s="40">
        <f ca="1">[1]Оплата!BA46</f>
        <v>-0.19019999999532503</v>
      </c>
      <c r="L48" s="40">
        <f ca="1">[1]Оплата!Y46</f>
        <v>0</v>
      </c>
      <c r="M48" s="40">
        <f t="shared" si="11"/>
        <v>0</v>
      </c>
      <c r="N48" s="42">
        <f t="shared" si="11"/>
        <v>0</v>
      </c>
      <c r="O48" s="39">
        <f t="shared" si="5"/>
        <v>0</v>
      </c>
      <c r="P48" s="39"/>
      <c r="Q48" s="42">
        <f ca="1">K48-O48+L48+P48</f>
        <v>-0.19019999999532503</v>
      </c>
      <c r="R48" s="42" t="str">
        <f t="shared" si="4"/>
        <v xml:space="preserve">№036 </v>
      </c>
    </row>
    <row r="49" spans="1:19">
      <c r="A49" s="9" t="s">
        <v>64</v>
      </c>
      <c r="B49" s="9"/>
      <c r="C49" s="9"/>
      <c r="D49" s="9"/>
      <c r="E49" s="9"/>
      <c r="F49" s="9"/>
      <c r="G49" s="9"/>
      <c r="H49" s="43"/>
      <c r="I49" s="43"/>
      <c r="J49" s="43"/>
      <c r="K49" s="9">
        <f ca="1">[1]Оплата!BA47</f>
        <v>3.1999999973777449E-3</v>
      </c>
      <c r="L49" s="9">
        <f ca="1">[1]Оплата!Y47</f>
        <v>0</v>
      </c>
      <c r="M49" s="46"/>
      <c r="N49" s="3"/>
      <c r="O49" s="9"/>
      <c r="P49" s="9"/>
      <c r="Q49" s="3">
        <f ca="1">K49-O49+L49+P49</f>
        <v>3.1999999973777449E-3</v>
      </c>
      <c r="R49" s="3" t="str">
        <f>A49</f>
        <v>№037 сбыт</v>
      </c>
    </row>
    <row r="50" spans="1:19">
      <c r="A50" s="39" t="s">
        <v>65</v>
      </c>
      <c r="B50" s="40"/>
      <c r="C50" s="40"/>
      <c r="D50" s="40"/>
      <c r="E50" s="40"/>
      <c r="F50" s="40"/>
      <c r="G50" s="40"/>
      <c r="H50" s="45" t="s">
        <v>32</v>
      </c>
      <c r="I50" s="45"/>
      <c r="J50" s="45"/>
      <c r="K50" s="40">
        <f ca="1">[1]Оплата!BA48</f>
        <v>-290.58998468918583</v>
      </c>
      <c r="L50" s="40">
        <f ca="1">[1]Оплата!Y48</f>
        <v>0</v>
      </c>
      <c r="M50" s="40"/>
      <c r="N50" s="42">
        <f>I50*N$6</f>
        <v>0</v>
      </c>
      <c r="O50" s="39">
        <f t="shared" si="5"/>
        <v>0</v>
      </c>
      <c r="P50" s="39"/>
      <c r="Q50" s="42">
        <f ca="1">K50-O50+L50+P50</f>
        <v>-290.58998468918583</v>
      </c>
      <c r="R50" s="42" t="str">
        <f t="shared" si="4"/>
        <v>№038</v>
      </c>
      <c r="S50" s="3"/>
    </row>
    <row r="51" spans="1:19">
      <c r="A51" s="9" t="s">
        <v>66</v>
      </c>
      <c r="B51" s="9"/>
      <c r="C51" s="9"/>
      <c r="D51" s="9"/>
      <c r="E51" s="9"/>
      <c r="F51" s="9"/>
      <c r="G51" s="9"/>
      <c r="H51" s="43"/>
      <c r="I51" s="43"/>
      <c r="J51" s="43"/>
      <c r="K51" s="9">
        <f ca="1">[1]Оплата!BA49</f>
        <v>-582.58610000000476</v>
      </c>
      <c r="L51" s="9">
        <f ca="1">[1]Оплата!Y49</f>
        <v>0</v>
      </c>
      <c r="M51" s="43"/>
      <c r="N51" s="3"/>
      <c r="O51" s="9"/>
      <c r="P51" s="9"/>
      <c r="Q51" s="3">
        <f ca="1">K51-O51+L51+P51</f>
        <v>-582.58610000000476</v>
      </c>
      <c r="R51" s="3" t="str">
        <f t="shared" si="4"/>
        <v>№039  сбыт</v>
      </c>
    </row>
    <row r="52" spans="1:19">
      <c r="A52" s="39" t="s">
        <v>67</v>
      </c>
      <c r="B52" s="40">
        <v>1372.34</v>
      </c>
      <c r="C52" s="40">
        <v>2550.5300000000002</v>
      </c>
      <c r="D52" s="40">
        <v>3922.88</v>
      </c>
      <c r="E52" s="40">
        <v>1372.34</v>
      </c>
      <c r="F52" s="40">
        <v>2550.5300000000002</v>
      </c>
      <c r="G52" s="40">
        <v>3922.88</v>
      </c>
      <c r="H52" s="40">
        <f t="shared" ref="H52:I58" si="12">E52-B52</f>
        <v>0</v>
      </c>
      <c r="I52" s="40">
        <f t="shared" si="12"/>
        <v>0</v>
      </c>
      <c r="J52" s="40">
        <f t="shared" si="3"/>
        <v>0</v>
      </c>
      <c r="K52" s="40">
        <f ca="1">[1]Оплата!BA50</f>
        <v>-0.48820000000019664</v>
      </c>
      <c r="L52" s="40">
        <f ca="1">[1]Оплата!Y50</f>
        <v>0</v>
      </c>
      <c r="M52" s="40">
        <f>H52*M$6</f>
        <v>0</v>
      </c>
      <c r="N52" s="42">
        <f>I52*N$6</f>
        <v>0</v>
      </c>
      <c r="O52" s="39">
        <f t="shared" si="5"/>
        <v>0</v>
      </c>
      <c r="P52" s="39"/>
      <c r="Q52" s="42">
        <f ca="1">K52-O52+L52+P52</f>
        <v>-0.48820000000019664</v>
      </c>
      <c r="R52" s="42" t="str">
        <f t="shared" si="4"/>
        <v>№040</v>
      </c>
    </row>
    <row r="53" spans="1:19">
      <c r="A53" s="9" t="s">
        <v>68</v>
      </c>
      <c r="B53" s="9">
        <v>6283.3600000000006</v>
      </c>
      <c r="C53" s="9">
        <v>3067.37</v>
      </c>
      <c r="D53" s="9">
        <v>9351.16</v>
      </c>
      <c r="E53" s="9">
        <v>6283.3600000000006</v>
      </c>
      <c r="F53" s="9">
        <v>3067.37</v>
      </c>
      <c r="G53" s="9">
        <v>9351.16</v>
      </c>
      <c r="H53" s="43">
        <f t="shared" si="12"/>
        <v>0</v>
      </c>
      <c r="I53" s="43">
        <f t="shared" si="12"/>
        <v>0</v>
      </c>
      <c r="J53" s="43">
        <f t="shared" si="3"/>
        <v>0</v>
      </c>
      <c r="K53" s="9">
        <f ca="1">[1]Оплата!BA51</f>
        <v>79.564199999997982</v>
      </c>
      <c r="L53" s="9">
        <f ca="1">[1]Оплата!Y51</f>
        <v>0</v>
      </c>
      <c r="M53" s="43">
        <f>H53*M$6</f>
        <v>0</v>
      </c>
      <c r="N53" s="3">
        <f>I53*N$6</f>
        <v>0</v>
      </c>
      <c r="O53" s="9">
        <f t="shared" si="5"/>
        <v>0</v>
      </c>
      <c r="P53" s="9"/>
      <c r="Q53" s="3">
        <f ca="1">K53-O53+L53+P53</f>
        <v>79.564199999997982</v>
      </c>
      <c r="R53" s="3" t="str">
        <f t="shared" si="4"/>
        <v xml:space="preserve">№041 </v>
      </c>
    </row>
    <row r="54" spans="1:19">
      <c r="A54" s="39" t="s">
        <v>69</v>
      </c>
      <c r="B54" s="40"/>
      <c r="C54" s="40"/>
      <c r="D54" s="40"/>
      <c r="E54" s="40"/>
      <c r="F54" s="40"/>
      <c r="G54" s="40"/>
      <c r="H54" s="45"/>
      <c r="I54" s="45"/>
      <c r="J54" s="45"/>
      <c r="K54" s="40">
        <f ca="1">[1]Оплата!BA52</f>
        <v>3.0036000000067418</v>
      </c>
      <c r="L54" s="40">
        <f ca="1">[1]Оплата!Y52</f>
        <v>0</v>
      </c>
      <c r="M54" s="40"/>
      <c r="N54" s="42">
        <f>I54*N$6</f>
        <v>0</v>
      </c>
      <c r="O54" s="39"/>
      <c r="P54" s="39"/>
      <c r="Q54" s="42">
        <f ca="1">K54-O54+L54+P54</f>
        <v>3.0036000000067418</v>
      </c>
      <c r="R54" s="42" t="str">
        <f t="shared" si="4"/>
        <v xml:space="preserve">№041а сбыт </v>
      </c>
    </row>
    <row r="55" spans="1:19">
      <c r="A55" s="9" t="s">
        <v>70</v>
      </c>
      <c r="B55" s="9">
        <v>6063.34</v>
      </c>
      <c r="C55" s="9">
        <v>2630.3</v>
      </c>
      <c r="D55" s="9">
        <v>8693.68</v>
      </c>
      <c r="E55" s="9">
        <v>6072.38</v>
      </c>
      <c r="F55" s="9">
        <v>2630.3</v>
      </c>
      <c r="G55" s="9">
        <v>8702.7199999999993</v>
      </c>
      <c r="H55" s="43">
        <f t="shared" si="12"/>
        <v>9.0399999999999636</v>
      </c>
      <c r="I55" s="43">
        <f t="shared" si="12"/>
        <v>0</v>
      </c>
      <c r="J55" s="43">
        <f t="shared" si="3"/>
        <v>9.0399999999999636</v>
      </c>
      <c r="K55" s="9">
        <f ca="1">[1]Оплата!BA53</f>
        <v>-2.0500000000002729</v>
      </c>
      <c r="L55" s="9">
        <f ca="1">[1]Оплата!Y53</f>
        <v>0</v>
      </c>
      <c r="M55" s="43">
        <f>H55*M$6</f>
        <v>61.652799999999758</v>
      </c>
      <c r="N55" s="3">
        <f>I55*N$6</f>
        <v>0</v>
      </c>
      <c r="O55" s="9">
        <f t="shared" si="5"/>
        <v>61.652799999999758</v>
      </c>
      <c r="P55" s="9"/>
      <c r="Q55" s="3">
        <f ca="1">K55-O55+L55+P55</f>
        <v>-63.702800000000032</v>
      </c>
      <c r="R55" s="3" t="str">
        <f t="shared" si="4"/>
        <v xml:space="preserve">№042 </v>
      </c>
    </row>
    <row r="56" spans="1:19">
      <c r="A56" s="39" t="s">
        <v>71</v>
      </c>
      <c r="B56" s="40">
        <v>6789.92</v>
      </c>
      <c r="C56" s="40">
        <v>2583.5300000000002</v>
      </c>
      <c r="D56" s="40">
        <v>9373.4500000000007</v>
      </c>
      <c r="E56" s="40">
        <v>6846.71</v>
      </c>
      <c r="F56" s="40">
        <v>2614.09</v>
      </c>
      <c r="G56" s="40">
        <v>9460.81</v>
      </c>
      <c r="H56" s="40">
        <f t="shared" si="12"/>
        <v>56.789999999999964</v>
      </c>
      <c r="I56" s="40">
        <f t="shared" si="12"/>
        <v>30.559999999999945</v>
      </c>
      <c r="J56" s="40">
        <f t="shared" si="3"/>
        <v>87.349999999999909</v>
      </c>
      <c r="K56" s="40">
        <f ca="1">[1]Оплата!BA54</f>
        <v>-5359.2216000000008</v>
      </c>
      <c r="L56" s="40">
        <f ca="1">[1]Оплата!Y54</f>
        <v>0</v>
      </c>
      <c r="M56" s="40">
        <f>H56*M$6</f>
        <v>387.30779999999976</v>
      </c>
      <c r="N56" s="42">
        <f>I56*N$6</f>
        <v>80.983999999999853</v>
      </c>
      <c r="O56" s="39">
        <f t="shared" si="5"/>
        <v>468.29179999999963</v>
      </c>
      <c r="P56" s="39"/>
      <c r="Q56" s="42">
        <f ca="1">K56-O56+L56+P56</f>
        <v>-5827.5134000000007</v>
      </c>
      <c r="R56" s="42" t="str">
        <f t="shared" si="4"/>
        <v xml:space="preserve">№043\1 </v>
      </c>
    </row>
    <row r="57" spans="1:19">
      <c r="A57" s="9" t="s">
        <v>72</v>
      </c>
      <c r="B57" s="9">
        <v>23923.23</v>
      </c>
      <c r="C57" s="9">
        <v>10993.2</v>
      </c>
      <c r="D57" s="9">
        <v>34916.43</v>
      </c>
      <c r="E57" s="9">
        <v>24114.29</v>
      </c>
      <c r="F57" s="9">
        <v>11092.75</v>
      </c>
      <c r="G57" s="9">
        <v>35207.050000000003</v>
      </c>
      <c r="H57" s="43">
        <f t="shared" si="12"/>
        <v>191.06000000000131</v>
      </c>
      <c r="I57" s="43">
        <f t="shared" si="12"/>
        <v>99.549999999999272</v>
      </c>
      <c r="J57" s="43">
        <f t="shared" si="3"/>
        <v>290.61000000000058</v>
      </c>
      <c r="K57" s="9">
        <f ca="1">[1]Оплата!BA55</f>
        <v>-1372.5907999999963</v>
      </c>
      <c r="L57" s="9">
        <f ca="1">[1]Оплата!Y55</f>
        <v>0</v>
      </c>
      <c r="M57" s="46">
        <f>H57*M$6</f>
        <v>1303.029200000009</v>
      </c>
      <c r="N57" s="3">
        <f>I57*N$6</f>
        <v>263.80749999999807</v>
      </c>
      <c r="O57" s="9">
        <f t="shared" si="5"/>
        <v>1566.8367000000071</v>
      </c>
      <c r="P57" s="9"/>
      <c r="Q57" s="3">
        <f ca="1">K57-O57+L57+P57</f>
        <v>-2939.4275000000034</v>
      </c>
      <c r="R57" s="3" t="str">
        <f t="shared" si="4"/>
        <v xml:space="preserve">№043\2 </v>
      </c>
    </row>
    <row r="58" spans="1:19">
      <c r="A58" s="39" t="s">
        <v>73</v>
      </c>
      <c r="B58" s="40">
        <v>6408.25</v>
      </c>
      <c r="C58" s="40">
        <v>2930.85</v>
      </c>
      <c r="D58" s="40">
        <v>9339.1</v>
      </c>
      <c r="E58" s="40">
        <v>6413.42</v>
      </c>
      <c r="F58" s="40">
        <v>2930.85</v>
      </c>
      <c r="G58" s="40">
        <v>9344.27</v>
      </c>
      <c r="H58" s="40">
        <f t="shared" si="12"/>
        <v>5.1700000000000728</v>
      </c>
      <c r="I58" s="40">
        <f t="shared" si="12"/>
        <v>0</v>
      </c>
      <c r="J58" s="40">
        <f t="shared" si="3"/>
        <v>5.1700000000000728</v>
      </c>
      <c r="K58" s="40">
        <f ca="1">[1]Оплата!BA56</f>
        <v>285.58150000000023</v>
      </c>
      <c r="L58" s="40">
        <f ca="1">[1]Оплата!Y56</f>
        <v>0</v>
      </c>
      <c r="M58" s="40">
        <f>H58*M$6</f>
        <v>35.259400000000497</v>
      </c>
      <c r="N58" s="42">
        <f>I58*N$6</f>
        <v>0</v>
      </c>
      <c r="O58" s="39">
        <f t="shared" si="5"/>
        <v>35.259400000000497</v>
      </c>
      <c r="P58" s="39"/>
      <c r="Q58" s="42">
        <f ca="1">K58-O58+L58+P58</f>
        <v>250.32209999999975</v>
      </c>
      <c r="R58" s="42" t="str">
        <f t="shared" si="4"/>
        <v xml:space="preserve">№044 </v>
      </c>
    </row>
    <row r="59" spans="1:19">
      <c r="A59" s="9" t="s">
        <v>74</v>
      </c>
      <c r="B59" s="9"/>
      <c r="C59" s="9"/>
      <c r="D59" s="9"/>
      <c r="E59" s="9"/>
      <c r="F59" s="9"/>
      <c r="G59" s="9"/>
      <c r="H59" s="43"/>
      <c r="I59" s="43"/>
      <c r="J59" s="43">
        <f t="shared" si="3"/>
        <v>0</v>
      </c>
      <c r="K59" s="9">
        <f ca="1">[1]Оплата!BA57</f>
        <v>0</v>
      </c>
      <c r="L59" s="9">
        <f ca="1">[1]Оплата!Y57</f>
        <v>0</v>
      </c>
      <c r="M59" s="43"/>
      <c r="N59" s="3"/>
      <c r="O59" s="9"/>
      <c r="P59" s="9"/>
      <c r="Q59" s="3">
        <f ca="1">K59-O59+L59+P59</f>
        <v>0</v>
      </c>
      <c r="R59" s="3" t="str">
        <f t="shared" si="4"/>
        <v>№045 не установлен</v>
      </c>
    </row>
    <row r="60" spans="1:19">
      <c r="A60" s="39" t="s">
        <v>75</v>
      </c>
      <c r="B60" s="40">
        <v>9020.75</v>
      </c>
      <c r="C60" s="40">
        <v>5549.96</v>
      </c>
      <c r="D60" s="40">
        <v>14570.720000000001</v>
      </c>
      <c r="E60" s="40">
        <v>9020.94</v>
      </c>
      <c r="F60" s="40">
        <v>5549.96</v>
      </c>
      <c r="G60" s="40">
        <v>14570.92</v>
      </c>
      <c r="H60" s="40">
        <f t="shared" ref="H60:I91" si="13">E60-B60</f>
        <v>0.19000000000050932</v>
      </c>
      <c r="I60" s="40">
        <f t="shared" si="13"/>
        <v>0</v>
      </c>
      <c r="J60" s="40">
        <f t="shared" si="3"/>
        <v>0.19000000000050932</v>
      </c>
      <c r="K60" s="40">
        <f ca="1">[1]Оплата!BA58</f>
        <v>-8757.7946000000011</v>
      </c>
      <c r="L60" s="40">
        <f ca="1">[1]Оплата!Y58</f>
        <v>0</v>
      </c>
      <c r="M60" s="40">
        <f t="shared" ref="M60:N75" si="14">H60*M$6</f>
        <v>1.2958000000034735</v>
      </c>
      <c r="N60" s="42">
        <f t="shared" si="14"/>
        <v>0</v>
      </c>
      <c r="O60" s="39">
        <f t="shared" si="5"/>
        <v>1.2958000000034735</v>
      </c>
      <c r="P60" s="39"/>
      <c r="Q60" s="42">
        <f ca="1">K60-O60+L60+P60</f>
        <v>-8759.0904000000046</v>
      </c>
      <c r="R60" s="42" t="str">
        <f t="shared" si="4"/>
        <v xml:space="preserve">№046 </v>
      </c>
    </row>
    <row r="61" spans="1:19">
      <c r="A61" s="9" t="s">
        <v>76</v>
      </c>
      <c r="B61" s="9"/>
      <c r="C61" s="9"/>
      <c r="D61" s="9"/>
      <c r="E61" s="9"/>
      <c r="F61" s="9"/>
      <c r="G61" s="9"/>
      <c r="H61" s="43"/>
      <c r="I61" s="43"/>
      <c r="J61" s="43"/>
      <c r="K61" s="9">
        <f ca="1">[1]Оплата!BA59</f>
        <v>-1536.4354999999971</v>
      </c>
      <c r="L61" s="9">
        <f ca="1">[1]Оплата!Y59</f>
        <v>0</v>
      </c>
      <c r="M61" s="43">
        <f t="shared" si="14"/>
        <v>0</v>
      </c>
      <c r="N61" s="3">
        <f t="shared" si="14"/>
        <v>0</v>
      </c>
      <c r="O61" s="9">
        <f t="shared" si="5"/>
        <v>0</v>
      </c>
      <c r="P61" s="9"/>
      <c r="Q61" s="3">
        <f ca="1">K61-O61+L61+P61</f>
        <v>-1536.4354999999971</v>
      </c>
      <c r="R61" s="3" t="str">
        <f t="shared" si="4"/>
        <v xml:space="preserve">№046а </v>
      </c>
    </row>
    <row r="62" spans="1:19">
      <c r="A62" s="39" t="s">
        <v>77</v>
      </c>
      <c r="B62" s="40">
        <v>314.78000000000003</v>
      </c>
      <c r="C62" s="40">
        <v>144.71</v>
      </c>
      <c r="D62" s="40">
        <v>459.5</v>
      </c>
      <c r="E62" s="40">
        <v>314.78000000000003</v>
      </c>
      <c r="F62" s="40">
        <v>144.71</v>
      </c>
      <c r="G62" s="40">
        <v>459.5</v>
      </c>
      <c r="H62" s="40">
        <f t="shared" si="13"/>
        <v>0</v>
      </c>
      <c r="I62" s="40">
        <f t="shared" si="13"/>
        <v>0</v>
      </c>
      <c r="J62" s="40">
        <f t="shared" si="3"/>
        <v>0</v>
      </c>
      <c r="K62" s="40">
        <f ca="1">[1]Оплата!BA60</f>
        <v>-2071.5971</v>
      </c>
      <c r="L62" s="40">
        <f ca="1">[1]Оплата!Y60</f>
        <v>0</v>
      </c>
      <c r="M62" s="40">
        <f t="shared" si="14"/>
        <v>0</v>
      </c>
      <c r="N62" s="42">
        <f t="shared" si="14"/>
        <v>0</v>
      </c>
      <c r="O62" s="39">
        <f t="shared" si="5"/>
        <v>0</v>
      </c>
      <c r="P62" s="39"/>
      <c r="Q62" s="42">
        <f ca="1">K62-O62+L62+P62</f>
        <v>-2071.5971</v>
      </c>
      <c r="R62" s="42" t="str">
        <f t="shared" si="4"/>
        <v xml:space="preserve">№047 </v>
      </c>
    </row>
    <row r="63" spans="1:19">
      <c r="A63" s="9" t="s">
        <v>78</v>
      </c>
      <c r="B63" s="9">
        <v>16440.53</v>
      </c>
      <c r="C63" s="9">
        <v>4669.28</v>
      </c>
      <c r="D63" s="9">
        <v>21110.05</v>
      </c>
      <c r="E63" s="9">
        <v>16529.53</v>
      </c>
      <c r="F63" s="9">
        <v>4719.1000000000004</v>
      </c>
      <c r="G63" s="9">
        <v>21248.880000000001</v>
      </c>
      <c r="H63" s="43">
        <f t="shared" si="13"/>
        <v>89</v>
      </c>
      <c r="I63" s="43">
        <f t="shared" si="13"/>
        <v>49.820000000000618</v>
      </c>
      <c r="J63" s="43">
        <f t="shared" si="3"/>
        <v>138.82000000000062</v>
      </c>
      <c r="K63" s="9">
        <f ca="1">[1]Оплата!BA61</f>
        <v>-561.31939999998895</v>
      </c>
      <c r="L63" s="9">
        <f ca="1">[1]Оплата!Y61</f>
        <v>0</v>
      </c>
      <c r="M63" s="43">
        <f t="shared" si="14"/>
        <v>606.98</v>
      </c>
      <c r="N63" s="3">
        <f t="shared" si="14"/>
        <v>132.02300000000164</v>
      </c>
      <c r="O63" s="9">
        <f>SUM(M63:N63)</f>
        <v>739.00300000000163</v>
      </c>
      <c r="P63" s="9"/>
      <c r="Q63" s="3">
        <f ca="1">K63-O63+L63+P63</f>
        <v>-1300.3223999999905</v>
      </c>
      <c r="R63" s="3" t="str">
        <f t="shared" si="4"/>
        <v xml:space="preserve">№048 </v>
      </c>
    </row>
    <row r="64" spans="1:19">
      <c r="A64" s="39" t="s">
        <v>79</v>
      </c>
      <c r="B64" s="40"/>
      <c r="C64" s="40"/>
      <c r="D64" s="40"/>
      <c r="E64" s="40"/>
      <c r="F64" s="40"/>
      <c r="G64" s="40"/>
      <c r="H64" s="45" t="s">
        <v>32</v>
      </c>
      <c r="I64" s="45"/>
      <c r="J64" s="45"/>
      <c r="K64" s="40">
        <f ca="1">[1]Оплата!BA62</f>
        <v>86.016200000001845</v>
      </c>
      <c r="L64" s="40">
        <f ca="1">[1]Оплата!Y62</f>
        <v>0</v>
      </c>
      <c r="M64" s="40"/>
      <c r="N64" s="42">
        <f t="shared" si="14"/>
        <v>0</v>
      </c>
      <c r="O64" s="39">
        <f t="shared" si="5"/>
        <v>0</v>
      </c>
      <c r="P64" s="39"/>
      <c r="Q64" s="42">
        <f ca="1">K64-O64+L64+P64</f>
        <v>86.016200000001845</v>
      </c>
      <c r="R64" s="42" t="str">
        <f t="shared" si="4"/>
        <v xml:space="preserve">№049 </v>
      </c>
    </row>
    <row r="65" spans="1:19">
      <c r="A65" s="9" t="s">
        <v>80</v>
      </c>
      <c r="B65" s="9">
        <v>13650.33</v>
      </c>
      <c r="C65" s="9">
        <v>5513.86</v>
      </c>
      <c r="D65" s="9">
        <v>19164.2</v>
      </c>
      <c r="E65" s="9">
        <v>13650.57</v>
      </c>
      <c r="F65" s="9">
        <v>5513.9800000000005</v>
      </c>
      <c r="G65" s="9">
        <v>19164.55</v>
      </c>
      <c r="H65" s="43">
        <f t="shared" si="13"/>
        <v>0.23999999999978172</v>
      </c>
      <c r="I65" s="43">
        <f t="shared" si="13"/>
        <v>0.12000000000080036</v>
      </c>
      <c r="J65" s="43">
        <f t="shared" si="3"/>
        <v>0.36000000000058208</v>
      </c>
      <c r="K65" s="9">
        <f ca="1">[1]Оплата!BA63</f>
        <v>-400.98359999999553</v>
      </c>
      <c r="L65" s="9">
        <f ca="1">[1]Оплата!Y63</f>
        <v>0</v>
      </c>
      <c r="M65" s="46">
        <f>H65*M$6</f>
        <v>1.6367999999985114</v>
      </c>
      <c r="N65" s="3">
        <f t="shared" si="14"/>
        <v>0.31800000000212092</v>
      </c>
      <c r="O65" s="9">
        <f t="shared" si="5"/>
        <v>1.9548000000006325</v>
      </c>
      <c r="P65" s="9"/>
      <c r="Q65" s="3">
        <f ca="1">K65-O65+L65+P65</f>
        <v>-402.93839999999619</v>
      </c>
      <c r="R65" s="3" t="str">
        <f t="shared" si="4"/>
        <v xml:space="preserve">№050 </v>
      </c>
    </row>
    <row r="66" spans="1:19">
      <c r="A66" s="39" t="s">
        <v>81</v>
      </c>
      <c r="B66" s="40"/>
      <c r="C66" s="40"/>
      <c r="D66" s="40"/>
      <c r="E66" s="40"/>
      <c r="F66" s="40"/>
      <c r="G66" s="40"/>
      <c r="H66" s="45" t="s">
        <v>32</v>
      </c>
      <c r="I66" s="45"/>
      <c r="J66" s="45"/>
      <c r="K66" s="40">
        <f ca="1">[1]Оплата!BA64</f>
        <v>0.13799999999991996</v>
      </c>
      <c r="L66" s="40">
        <f ca="1">[1]Оплата!Y64</f>
        <v>0</v>
      </c>
      <c r="M66" s="40"/>
      <c r="N66" s="42">
        <f t="shared" si="14"/>
        <v>0</v>
      </c>
      <c r="O66" s="39">
        <f t="shared" si="5"/>
        <v>0</v>
      </c>
      <c r="P66" s="39"/>
      <c r="Q66" s="42">
        <f ca="1">K66-O66+L66+P66</f>
        <v>0.13799999999991996</v>
      </c>
      <c r="R66" s="42" t="str">
        <f t="shared" si="4"/>
        <v xml:space="preserve">№051 </v>
      </c>
    </row>
    <row r="67" spans="1:19">
      <c r="A67" s="9" t="s">
        <v>82</v>
      </c>
      <c r="B67" s="9">
        <v>7225.08</v>
      </c>
      <c r="C67" s="9">
        <v>2827.09</v>
      </c>
      <c r="D67" s="9">
        <v>10052.17</v>
      </c>
      <c r="E67" s="9">
        <v>7225.08</v>
      </c>
      <c r="F67" s="9">
        <v>2827.09</v>
      </c>
      <c r="G67" s="9">
        <v>10052.17</v>
      </c>
      <c r="H67" s="43">
        <f t="shared" si="13"/>
        <v>0</v>
      </c>
      <c r="I67" s="43">
        <f t="shared" si="13"/>
        <v>0</v>
      </c>
      <c r="J67" s="43">
        <f t="shared" si="3"/>
        <v>0</v>
      </c>
      <c r="K67" s="9">
        <f ca="1">[1]Оплата!BA65</f>
        <v>-1660.1585999999995</v>
      </c>
      <c r="L67" s="9">
        <f ca="1">[1]Оплата!Y65</f>
        <v>0</v>
      </c>
      <c r="M67" s="43">
        <f t="shared" ref="M67:N79" si="15">H67*M$6</f>
        <v>0</v>
      </c>
      <c r="N67" s="3">
        <f t="shared" si="14"/>
        <v>0</v>
      </c>
      <c r="O67" s="9">
        <f t="shared" si="5"/>
        <v>0</v>
      </c>
      <c r="P67" s="9"/>
      <c r="Q67" s="3">
        <f ca="1">K67-O67+L67+P67</f>
        <v>-1660.1585999999995</v>
      </c>
      <c r="R67" s="3" t="str">
        <f t="shared" si="4"/>
        <v xml:space="preserve">№052 </v>
      </c>
    </row>
    <row r="68" spans="1:19">
      <c r="A68" s="39" t="s">
        <v>83</v>
      </c>
      <c r="B68" s="40">
        <v>8921.380000000001</v>
      </c>
      <c r="C68" s="40">
        <v>2487.4700000000003</v>
      </c>
      <c r="D68" s="40">
        <v>11408.89</v>
      </c>
      <c r="E68" s="40">
        <v>8997.9</v>
      </c>
      <c r="F68" s="40">
        <v>2501.86</v>
      </c>
      <c r="G68" s="40">
        <v>11499.800000000001</v>
      </c>
      <c r="H68" s="40">
        <f t="shared" si="13"/>
        <v>76.519999999998618</v>
      </c>
      <c r="I68" s="40">
        <f t="shared" si="13"/>
        <v>14.389999999999873</v>
      </c>
      <c r="J68" s="40">
        <f t="shared" si="3"/>
        <v>90.90999999999849</v>
      </c>
      <c r="K68" s="40">
        <f ca="1">[1]Оплата!BA66</f>
        <v>-2265.637100000009</v>
      </c>
      <c r="L68" s="40">
        <f ca="1">[1]Оплата!Y66</f>
        <v>0</v>
      </c>
      <c r="M68" s="40">
        <f t="shared" si="15"/>
        <v>521.86639999999056</v>
      </c>
      <c r="N68" s="42">
        <f t="shared" si="14"/>
        <v>38.133499999999664</v>
      </c>
      <c r="O68" s="39">
        <f t="shared" si="5"/>
        <v>559.99989999999025</v>
      </c>
      <c r="P68" s="39"/>
      <c r="Q68" s="42">
        <f ca="1">K68-O68+L68+P68</f>
        <v>-2825.6369999999993</v>
      </c>
      <c r="R68" s="42" t="str">
        <f t="shared" si="4"/>
        <v xml:space="preserve">№052а </v>
      </c>
    </row>
    <row r="69" spans="1:19">
      <c r="A69" s="9" t="s">
        <v>84</v>
      </c>
      <c r="B69" s="9">
        <v>3806.82</v>
      </c>
      <c r="C69" s="9">
        <v>1870.14</v>
      </c>
      <c r="D69" s="9">
        <v>5676.97</v>
      </c>
      <c r="E69" s="9">
        <v>3921.63</v>
      </c>
      <c r="F69" s="9">
        <v>1933.31</v>
      </c>
      <c r="G69" s="9">
        <v>5854.95</v>
      </c>
      <c r="H69" s="43">
        <f t="shared" si="13"/>
        <v>114.80999999999995</v>
      </c>
      <c r="I69" s="43">
        <f t="shared" si="13"/>
        <v>63.169999999999845</v>
      </c>
      <c r="J69" s="43">
        <f t="shared" si="3"/>
        <v>177.97999999999979</v>
      </c>
      <c r="K69" s="9">
        <f ca="1">[1]Оплата!BA67</f>
        <v>-13277.7137</v>
      </c>
      <c r="L69" s="9">
        <f ca="1">[1]Оплата!Y67</f>
        <v>0</v>
      </c>
      <c r="M69" s="43">
        <f t="shared" si="15"/>
        <v>783.00419999999963</v>
      </c>
      <c r="N69" s="3">
        <f t="shared" si="14"/>
        <v>167.4004999999996</v>
      </c>
      <c r="O69" s="9">
        <f t="shared" si="5"/>
        <v>950.40469999999925</v>
      </c>
      <c r="P69" s="9"/>
      <c r="Q69" s="3">
        <f ca="1">K69-O69+L69+P69</f>
        <v>-14228.118399999999</v>
      </c>
      <c r="R69" s="3" t="str">
        <f t="shared" si="4"/>
        <v xml:space="preserve">№053 </v>
      </c>
    </row>
    <row r="70" spans="1:19">
      <c r="A70" s="39" t="s">
        <v>85</v>
      </c>
      <c r="B70" s="40">
        <v>1921.88</v>
      </c>
      <c r="C70" s="40">
        <v>922.5</v>
      </c>
      <c r="D70" s="40">
        <v>2844.39</v>
      </c>
      <c r="E70" s="40">
        <v>1921.88</v>
      </c>
      <c r="F70" s="40">
        <v>922.5</v>
      </c>
      <c r="G70" s="40">
        <v>2844.39</v>
      </c>
      <c r="H70" s="40">
        <f t="shared" si="13"/>
        <v>0</v>
      </c>
      <c r="I70" s="40">
        <f t="shared" si="13"/>
        <v>0</v>
      </c>
      <c r="J70" s="40">
        <f t="shared" si="3"/>
        <v>0</v>
      </c>
      <c r="K70" s="40">
        <f ca="1">[1]Оплата!BA68</f>
        <v>-2560.3451999999997</v>
      </c>
      <c r="L70" s="40">
        <f ca="1">[1]Оплата!Y68</f>
        <v>0</v>
      </c>
      <c r="M70" s="40">
        <f t="shared" si="15"/>
        <v>0</v>
      </c>
      <c r="N70" s="42">
        <f t="shared" si="14"/>
        <v>0</v>
      </c>
      <c r="O70" s="39">
        <f t="shared" si="5"/>
        <v>0</v>
      </c>
      <c r="P70" s="39"/>
      <c r="Q70" s="42">
        <f ca="1">K70-O70+L70+P70</f>
        <v>-2560.3451999999997</v>
      </c>
      <c r="R70" s="42" t="str">
        <f t="shared" si="4"/>
        <v xml:space="preserve">№054 </v>
      </c>
    </row>
    <row r="71" spans="1:19">
      <c r="A71" s="9" t="s">
        <v>86</v>
      </c>
      <c r="B71" s="9"/>
      <c r="C71" s="9"/>
      <c r="D71" s="9"/>
      <c r="E71" s="9"/>
      <c r="F71" s="9"/>
      <c r="G71" s="9"/>
      <c r="H71" s="43"/>
      <c r="I71" s="43"/>
      <c r="J71" s="43"/>
      <c r="K71" s="9">
        <f ca="1">[1]Оплата!BA69</f>
        <v>3.7921000000046661</v>
      </c>
      <c r="L71" s="9">
        <f ca="1">[1]Оплата!Y69</f>
        <v>0</v>
      </c>
      <c r="M71" s="43">
        <f t="shared" si="15"/>
        <v>0</v>
      </c>
      <c r="N71" s="3">
        <f t="shared" si="14"/>
        <v>0</v>
      </c>
      <c r="O71" s="9">
        <f t="shared" si="5"/>
        <v>0</v>
      </c>
      <c r="P71" s="9"/>
      <c r="Q71" s="3">
        <f ca="1">K71-O71+L71+P71</f>
        <v>3.7921000000046661</v>
      </c>
      <c r="R71" s="3" t="str">
        <f t="shared" si="4"/>
        <v xml:space="preserve">№055 </v>
      </c>
    </row>
    <row r="72" spans="1:19">
      <c r="A72" s="39" t="s">
        <v>87</v>
      </c>
      <c r="B72" s="40">
        <v>7795.27</v>
      </c>
      <c r="C72" s="40">
        <v>3441.57</v>
      </c>
      <c r="D72" s="40">
        <v>11236.85</v>
      </c>
      <c r="E72" s="40">
        <v>7795.27</v>
      </c>
      <c r="F72" s="40">
        <v>3441.57</v>
      </c>
      <c r="G72" s="40">
        <v>11236.85</v>
      </c>
      <c r="H72" s="40">
        <f t="shared" si="13"/>
        <v>0</v>
      </c>
      <c r="I72" s="40">
        <f t="shared" si="13"/>
        <v>0</v>
      </c>
      <c r="J72" s="40">
        <f t="shared" si="3"/>
        <v>0</v>
      </c>
      <c r="K72" s="40">
        <f ca="1">[1]Оплата!BA70</f>
        <v>2543.8484999999973</v>
      </c>
      <c r="L72" s="40">
        <f ca="1">[1]Оплата!Y70</f>
        <v>0</v>
      </c>
      <c r="M72" s="40">
        <f t="shared" si="15"/>
        <v>0</v>
      </c>
      <c r="N72" s="42">
        <f t="shared" si="14"/>
        <v>0</v>
      </c>
      <c r="O72" s="39">
        <f t="shared" si="5"/>
        <v>0</v>
      </c>
      <c r="P72" s="39"/>
      <c r="Q72" s="42">
        <f ca="1">K72-O72+L72+P72</f>
        <v>2543.8484999999973</v>
      </c>
      <c r="R72" s="42" t="str">
        <f t="shared" si="4"/>
        <v xml:space="preserve">№056 </v>
      </c>
    </row>
    <row r="73" spans="1:19">
      <c r="A73" s="9" t="s">
        <v>88</v>
      </c>
      <c r="B73" s="9">
        <v>4084.11</v>
      </c>
      <c r="C73" s="9">
        <v>4171.03</v>
      </c>
      <c r="D73" s="9">
        <v>8255.15</v>
      </c>
      <c r="E73" s="9">
        <v>4084.11</v>
      </c>
      <c r="F73" s="9">
        <v>4171.03</v>
      </c>
      <c r="G73" s="9">
        <v>8255.15</v>
      </c>
      <c r="H73" s="43">
        <f t="shared" si="13"/>
        <v>0</v>
      </c>
      <c r="I73" s="43">
        <f t="shared" si="13"/>
        <v>0</v>
      </c>
      <c r="J73" s="43">
        <f t="shared" si="3"/>
        <v>0</v>
      </c>
      <c r="K73" s="9">
        <f ca="1">[1]Оплата!BA71</f>
        <v>-1388.9695499999998</v>
      </c>
      <c r="L73" s="9">
        <f ca="1">[1]Оплата!Y71</f>
        <v>0</v>
      </c>
      <c r="M73" s="46">
        <f t="shared" si="15"/>
        <v>0</v>
      </c>
      <c r="N73" s="3">
        <f t="shared" si="14"/>
        <v>0</v>
      </c>
      <c r="O73" s="9">
        <f t="shared" si="5"/>
        <v>0</v>
      </c>
      <c r="P73" s="9"/>
      <c r="Q73" s="3">
        <f ca="1">K73-O73+L73+P73</f>
        <v>-1388.9695499999998</v>
      </c>
      <c r="R73" s="3" t="str">
        <f t="shared" si="4"/>
        <v xml:space="preserve">№057 </v>
      </c>
    </row>
    <row r="74" spans="1:19">
      <c r="A74" s="39" t="s">
        <v>89</v>
      </c>
      <c r="B74" s="40">
        <v>11422.15</v>
      </c>
      <c r="C74" s="40">
        <v>3751.32</v>
      </c>
      <c r="D74" s="40">
        <v>15173.48</v>
      </c>
      <c r="E74" s="40">
        <v>11422.15</v>
      </c>
      <c r="F74" s="40">
        <v>3751.32</v>
      </c>
      <c r="G74" s="40">
        <v>15173.48</v>
      </c>
      <c r="H74" s="40">
        <f t="shared" si="13"/>
        <v>0</v>
      </c>
      <c r="I74" s="40">
        <f t="shared" si="13"/>
        <v>0</v>
      </c>
      <c r="J74" s="40">
        <f t="shared" si="3"/>
        <v>0</v>
      </c>
      <c r="K74" s="40">
        <f ca="1">[1]Оплата!BA72</f>
        <v>-5.1406999999966274</v>
      </c>
      <c r="L74" s="40">
        <f ca="1">[1]Оплата!Y72</f>
        <v>0</v>
      </c>
      <c r="M74" s="40">
        <f t="shared" si="15"/>
        <v>0</v>
      </c>
      <c r="N74" s="42">
        <f t="shared" si="14"/>
        <v>0</v>
      </c>
      <c r="O74" s="39">
        <f t="shared" si="5"/>
        <v>0</v>
      </c>
      <c r="P74" s="39"/>
      <c r="Q74" s="42">
        <f ca="1">K74-O74+L74+P74</f>
        <v>-5.1406999999966274</v>
      </c>
      <c r="R74" s="42" t="str">
        <f t="shared" si="4"/>
        <v xml:space="preserve">№058 </v>
      </c>
    </row>
    <row r="75" spans="1:19">
      <c r="A75" s="9" t="s">
        <v>90</v>
      </c>
      <c r="B75" s="9">
        <v>30070.54</v>
      </c>
      <c r="C75" s="9">
        <v>13512.19</v>
      </c>
      <c r="D75" s="9">
        <v>43582.74</v>
      </c>
      <c r="E75" s="9">
        <v>30097.4</v>
      </c>
      <c r="F75" s="9">
        <v>13526.210000000001</v>
      </c>
      <c r="G75" s="9">
        <v>43623.62</v>
      </c>
      <c r="H75" s="43">
        <f t="shared" si="13"/>
        <v>26.860000000000582</v>
      </c>
      <c r="I75" s="43">
        <f t="shared" si="13"/>
        <v>14.020000000000437</v>
      </c>
      <c r="J75" s="43">
        <f t="shared" ref="J75:J138" si="16">SUM(H75:I75)</f>
        <v>40.880000000001019</v>
      </c>
      <c r="K75" s="9">
        <f ca="1">[1]Оплата!BA73</f>
        <v>3660.8068999999969</v>
      </c>
      <c r="L75" s="9">
        <f ca="1">[1]Оплата!Y73</f>
        <v>0</v>
      </c>
      <c r="M75" s="43">
        <f t="shared" si="15"/>
        <v>183.18520000000399</v>
      </c>
      <c r="N75" s="3">
        <f t="shared" si="14"/>
        <v>37.153000000001157</v>
      </c>
      <c r="O75" s="9">
        <f t="shared" si="5"/>
        <v>220.33820000000514</v>
      </c>
      <c r="P75" s="9"/>
      <c r="Q75" s="3">
        <f ca="1">K75-O75+L75</f>
        <v>3440.4686999999917</v>
      </c>
      <c r="R75" s="3" t="str">
        <f t="shared" ref="R75:R138" si="17">A75</f>
        <v xml:space="preserve">№059 </v>
      </c>
    </row>
    <row r="76" spans="1:19">
      <c r="A76" s="39" t="s">
        <v>91</v>
      </c>
      <c r="B76" s="40">
        <v>5579.71</v>
      </c>
      <c r="C76" s="40">
        <v>2059.16</v>
      </c>
      <c r="D76" s="40">
        <v>7638.89</v>
      </c>
      <c r="E76" s="40">
        <v>5691.55</v>
      </c>
      <c r="F76" s="40">
        <v>2096.48</v>
      </c>
      <c r="G76" s="40">
        <v>7788.05</v>
      </c>
      <c r="H76" s="40">
        <f t="shared" si="13"/>
        <v>111.84000000000015</v>
      </c>
      <c r="I76" s="40">
        <f t="shared" si="13"/>
        <v>37.320000000000164</v>
      </c>
      <c r="J76" s="40">
        <f t="shared" si="16"/>
        <v>149.16000000000031</v>
      </c>
      <c r="K76" s="40">
        <f ca="1">[1]Оплата!BA74</f>
        <v>-4620.3276000000005</v>
      </c>
      <c r="L76" s="40">
        <f ca="1">[1]Оплата!Y74</f>
        <v>4700</v>
      </c>
      <c r="M76" s="40">
        <f t="shared" si="15"/>
        <v>762.74880000000098</v>
      </c>
      <c r="N76" s="42">
        <f t="shared" si="15"/>
        <v>98.898000000000437</v>
      </c>
      <c r="O76" s="39">
        <f t="shared" ref="O76:O138" si="18">SUM(M76:N76)</f>
        <v>861.64680000000146</v>
      </c>
      <c r="P76" s="39"/>
      <c r="Q76" s="42">
        <f ca="1">K76-O76+L76</f>
        <v>-781.97440000000188</v>
      </c>
      <c r="R76" s="42" t="str">
        <f t="shared" si="17"/>
        <v xml:space="preserve">№060 </v>
      </c>
    </row>
    <row r="77" spans="1:19">
      <c r="A77" s="9" t="s">
        <v>92</v>
      </c>
      <c r="B77" s="9"/>
      <c r="C77" s="9"/>
      <c r="D77" s="9"/>
      <c r="E77" s="9"/>
      <c r="F77" s="9"/>
      <c r="G77" s="9"/>
      <c r="H77" s="43"/>
      <c r="I77" s="43"/>
      <c r="J77" s="43"/>
      <c r="K77" s="9">
        <f ca="1">[1]Оплата!BA75</f>
        <v>-9177.9300000000021</v>
      </c>
      <c r="L77" s="9">
        <f ca="1">[1]Оплата!Y75</f>
        <v>0</v>
      </c>
      <c r="M77" s="43">
        <f t="shared" si="15"/>
        <v>0</v>
      </c>
      <c r="N77" s="3">
        <f t="shared" si="15"/>
        <v>0</v>
      </c>
      <c r="O77" s="9">
        <f t="shared" si="18"/>
        <v>0</v>
      </c>
      <c r="P77" s="9"/>
      <c r="Q77" s="3">
        <f ca="1">K77-O77+L77+P77</f>
        <v>-9177.9300000000021</v>
      </c>
      <c r="R77" s="3" t="str">
        <f t="shared" si="17"/>
        <v xml:space="preserve">№061 </v>
      </c>
    </row>
    <row r="78" spans="1:19">
      <c r="A78" s="39" t="s">
        <v>93</v>
      </c>
      <c r="B78" s="40"/>
      <c r="C78" s="40"/>
      <c r="D78" s="40"/>
      <c r="E78" s="40"/>
      <c r="F78" s="40"/>
      <c r="G78" s="40"/>
      <c r="H78" s="45" t="s">
        <v>32</v>
      </c>
      <c r="I78" s="45"/>
      <c r="J78" s="45"/>
      <c r="K78" s="40">
        <f ca="1">[1]Оплата!BA76</f>
        <v>-2270.5522999999948</v>
      </c>
      <c r="L78" s="40">
        <f ca="1">[1]Оплата!Y76</f>
        <v>0</v>
      </c>
      <c r="M78" s="40"/>
      <c r="N78" s="42">
        <f t="shared" si="15"/>
        <v>0</v>
      </c>
      <c r="O78" s="39">
        <f t="shared" si="18"/>
        <v>0</v>
      </c>
      <c r="P78" s="39"/>
      <c r="Q78" s="42">
        <f ca="1">K78-O78+L78+P78</f>
        <v>-2270.5522999999948</v>
      </c>
      <c r="R78" s="42" t="str">
        <f t="shared" si="17"/>
        <v xml:space="preserve">№062 </v>
      </c>
    </row>
    <row r="79" spans="1:19">
      <c r="A79" s="9" t="s">
        <v>94</v>
      </c>
      <c r="B79" s="9"/>
      <c r="C79" s="9"/>
      <c r="D79" s="9"/>
      <c r="E79" s="9"/>
      <c r="F79" s="9"/>
      <c r="G79" s="9"/>
      <c r="H79" s="43"/>
      <c r="I79" s="43"/>
      <c r="J79" s="43"/>
      <c r="K79" s="9">
        <f ca="1">[1]Оплата!BA77</f>
        <v>4.9999999964711606E-3</v>
      </c>
      <c r="L79" s="9">
        <f ca="1">[1]Оплата!Y77</f>
        <v>0</v>
      </c>
      <c r="M79" s="43">
        <f>H79*M$6</f>
        <v>0</v>
      </c>
      <c r="N79" s="3">
        <f t="shared" si="15"/>
        <v>0</v>
      </c>
      <c r="O79" s="9">
        <f t="shared" si="18"/>
        <v>0</v>
      </c>
      <c r="P79" s="9"/>
      <c r="Q79" s="3">
        <f ca="1">K79-O79+L79+P79</f>
        <v>4.9999999964711606E-3</v>
      </c>
      <c r="R79" s="3" t="str">
        <f t="shared" si="17"/>
        <v xml:space="preserve">№062а </v>
      </c>
    </row>
    <row r="80" spans="1:19">
      <c r="A80" s="39" t="s">
        <v>95</v>
      </c>
      <c r="B80" s="40"/>
      <c r="C80" s="40"/>
      <c r="D80" s="40"/>
      <c r="E80" s="40"/>
      <c r="F80" s="40"/>
      <c r="G80" s="40"/>
      <c r="H80" s="40">
        <f t="shared" si="13"/>
        <v>0</v>
      </c>
      <c r="I80" s="40">
        <f t="shared" si="13"/>
        <v>0</v>
      </c>
      <c r="J80" s="40">
        <f t="shared" si="16"/>
        <v>0</v>
      </c>
      <c r="K80" s="40">
        <f ca="1">[1]Оплата!BA78</f>
        <v>-40.548599999999169</v>
      </c>
      <c r="L80" s="40">
        <f ca="1">[1]Оплата!Y78</f>
        <v>0</v>
      </c>
      <c r="M80" s="40"/>
      <c r="N80" s="42"/>
      <c r="O80" s="39"/>
      <c r="P80" s="39"/>
      <c r="Q80" s="42">
        <f ca="1">K80-O80+L80+P80</f>
        <v>-40.548599999999169</v>
      </c>
      <c r="R80" s="42" t="str">
        <f t="shared" si="17"/>
        <v xml:space="preserve">№063 </v>
      </c>
      <c r="S80" t="s">
        <v>96</v>
      </c>
    </row>
    <row r="81" spans="1:18">
      <c r="A81" s="9" t="s">
        <v>97</v>
      </c>
      <c r="B81" s="9">
        <v>80.84</v>
      </c>
      <c r="C81" s="9">
        <v>18.54</v>
      </c>
      <c r="D81" s="9">
        <v>99.4</v>
      </c>
      <c r="E81" s="9">
        <v>80.84</v>
      </c>
      <c r="F81" s="9">
        <v>18.54</v>
      </c>
      <c r="G81" s="9">
        <v>99.4</v>
      </c>
      <c r="H81" s="43">
        <f t="shared" si="13"/>
        <v>0</v>
      </c>
      <c r="I81" s="43">
        <f t="shared" si="13"/>
        <v>0</v>
      </c>
      <c r="J81" s="43">
        <f t="shared" si="16"/>
        <v>0</v>
      </c>
      <c r="K81" s="9">
        <f ca="1">[1]Оплата!BA79</f>
        <v>38417.196699999993</v>
      </c>
      <c r="L81" s="9">
        <f ca="1">[1]Оплата!Y79</f>
        <v>0</v>
      </c>
      <c r="M81" s="46">
        <f t="shared" ref="M81:N83" si="19">H81*M$6</f>
        <v>0</v>
      </c>
      <c r="N81" s="3">
        <f t="shared" si="19"/>
        <v>0</v>
      </c>
      <c r="O81" s="9">
        <f t="shared" si="18"/>
        <v>0</v>
      </c>
      <c r="P81" s="9"/>
      <c r="Q81" s="3">
        <f ca="1">K81-O81+L81+P81</f>
        <v>38417.196699999993</v>
      </c>
      <c r="R81" s="3" t="str">
        <f t="shared" si="17"/>
        <v xml:space="preserve">№064\1 </v>
      </c>
    </row>
    <row r="82" spans="1:18">
      <c r="A82" s="39" t="s">
        <v>98</v>
      </c>
      <c r="B82" s="40">
        <v>8456.92</v>
      </c>
      <c r="C82" s="40">
        <v>3076.16</v>
      </c>
      <c r="D82" s="40">
        <v>11533.09</v>
      </c>
      <c r="E82" s="40">
        <v>8456.94</v>
      </c>
      <c r="F82" s="40">
        <v>3076.1800000000003</v>
      </c>
      <c r="G82" s="40">
        <v>11533.130000000001</v>
      </c>
      <c r="H82" s="40">
        <f t="shared" si="13"/>
        <v>2.0000000000436557E-2</v>
      </c>
      <c r="I82" s="40">
        <f t="shared" si="13"/>
        <v>2.0000000000436557E-2</v>
      </c>
      <c r="J82" s="40">
        <f t="shared" si="16"/>
        <v>4.0000000000873115E-2</v>
      </c>
      <c r="K82" s="40">
        <f ca="1">[1]Оплата!BA80</f>
        <v>-31700.026900000001</v>
      </c>
      <c r="L82" s="40">
        <f ca="1">[1]Оплата!Y80</f>
        <v>0</v>
      </c>
      <c r="M82" s="40">
        <f t="shared" si="19"/>
        <v>0.13640000000297733</v>
      </c>
      <c r="N82" s="42">
        <f t="shared" si="19"/>
        <v>5.3000000001156879E-2</v>
      </c>
      <c r="O82" s="39">
        <f t="shared" si="18"/>
        <v>0.18940000000413421</v>
      </c>
      <c r="P82" s="39"/>
      <c r="Q82" s="42">
        <f ca="1">K82-O82+L82+P82</f>
        <v>-31700.216300000004</v>
      </c>
      <c r="R82" s="42" t="str">
        <f t="shared" si="17"/>
        <v xml:space="preserve">№064\2 </v>
      </c>
    </row>
    <row r="83" spans="1:18">
      <c r="A83" s="9" t="s">
        <v>99</v>
      </c>
      <c r="B83" s="9">
        <v>40843.24</v>
      </c>
      <c r="C83" s="9">
        <v>15242.84</v>
      </c>
      <c r="D83" s="9">
        <v>56086.080000000002</v>
      </c>
      <c r="E83" s="9">
        <v>40843.24</v>
      </c>
      <c r="F83" s="9">
        <v>15242.84</v>
      </c>
      <c r="G83" s="9">
        <v>56086.080000000002</v>
      </c>
      <c r="H83" s="43">
        <f t="shared" si="13"/>
        <v>0</v>
      </c>
      <c r="I83" s="43">
        <f t="shared" si="13"/>
        <v>0</v>
      </c>
      <c r="J83" s="43">
        <f t="shared" si="16"/>
        <v>0</v>
      </c>
      <c r="K83" s="9">
        <f ca="1">[1]Оплата!BA81</f>
        <v>44.424200000032215</v>
      </c>
      <c r="L83" s="9">
        <f ca="1">[1]Оплата!Y81</f>
        <v>0</v>
      </c>
      <c r="M83" s="46">
        <f t="shared" si="19"/>
        <v>0</v>
      </c>
      <c r="N83" s="3">
        <f t="shared" si="19"/>
        <v>0</v>
      </c>
      <c r="O83" s="9">
        <f t="shared" si="18"/>
        <v>0</v>
      </c>
      <c r="P83" s="9"/>
      <c r="Q83" s="3">
        <f ca="1">K83-O83+L83+P83</f>
        <v>44.424200000032215</v>
      </c>
      <c r="R83" s="3" t="str">
        <f t="shared" si="17"/>
        <v xml:space="preserve">№065 </v>
      </c>
    </row>
    <row r="84" spans="1:18">
      <c r="A84" s="39" t="s">
        <v>100</v>
      </c>
      <c r="B84" s="40">
        <v>15583.92</v>
      </c>
      <c r="C84" s="40">
        <v>7216.78</v>
      </c>
      <c r="D84" s="40">
        <v>22800.71</v>
      </c>
      <c r="E84" s="40"/>
      <c r="F84" s="40"/>
      <c r="G84" s="40"/>
      <c r="H84" s="40"/>
      <c r="I84" s="40"/>
      <c r="J84" s="40"/>
      <c r="K84" s="40">
        <f ca="1">[1]Оплата!BA82</f>
        <v>-2.2000000008119969E-3</v>
      </c>
      <c r="L84" s="40">
        <f ca="1">[1]Оплата!Y82</f>
        <v>0</v>
      </c>
      <c r="M84" s="40"/>
      <c r="N84" s="42"/>
      <c r="O84" s="39"/>
      <c r="P84" s="39"/>
      <c r="Q84" s="42">
        <f ca="1">K84-O84+L84+P84</f>
        <v>-2.2000000008119969E-3</v>
      </c>
      <c r="R84" s="42" t="str">
        <f t="shared" si="17"/>
        <v xml:space="preserve">№066 </v>
      </c>
    </row>
    <row r="85" spans="1:18">
      <c r="A85" s="9" t="s">
        <v>101</v>
      </c>
      <c r="B85" s="9"/>
      <c r="C85" s="9"/>
      <c r="D85" s="9"/>
      <c r="E85" s="9"/>
      <c r="F85" s="9"/>
      <c r="G85" s="9"/>
      <c r="H85" s="43"/>
      <c r="I85" s="43"/>
      <c r="J85" s="43"/>
      <c r="K85" s="9">
        <f ca="1">[1]Оплата!BA83</f>
        <v>1145.1725999999981</v>
      </c>
      <c r="L85" s="9">
        <f ca="1">[1]Оплата!Y83</f>
        <v>0</v>
      </c>
      <c r="M85" s="43">
        <f t="shared" ref="M85:N97" si="20">H85*M$6</f>
        <v>0</v>
      </c>
      <c r="N85" s="3">
        <f t="shared" si="20"/>
        <v>0</v>
      </c>
      <c r="O85" s="9">
        <f>SUM(M85:N85)</f>
        <v>0</v>
      </c>
      <c r="P85" s="9"/>
      <c r="Q85" s="3">
        <f ca="1">K85-O85+L85+P85</f>
        <v>1145.1725999999981</v>
      </c>
      <c r="R85" s="3" t="str">
        <f t="shared" si="17"/>
        <v>№067</v>
      </c>
    </row>
    <row r="86" spans="1:18">
      <c r="A86" s="39" t="s">
        <v>102</v>
      </c>
      <c r="B86" s="40">
        <v>8476.0400000000009</v>
      </c>
      <c r="C86" s="40">
        <v>6228.42</v>
      </c>
      <c r="D86" s="40">
        <v>14704.48</v>
      </c>
      <c r="E86" s="40">
        <v>8476.0400000000009</v>
      </c>
      <c r="F86" s="40">
        <v>6228.42</v>
      </c>
      <c r="G86" s="40">
        <v>14704.48</v>
      </c>
      <c r="H86" s="40">
        <f t="shared" si="13"/>
        <v>0</v>
      </c>
      <c r="I86" s="40">
        <f t="shared" si="13"/>
        <v>0</v>
      </c>
      <c r="J86" s="40">
        <f t="shared" si="16"/>
        <v>0</v>
      </c>
      <c r="K86" s="40">
        <f ca="1">[1]Оплата!BA84</f>
        <v>-213.67030000000702</v>
      </c>
      <c r="L86" s="40">
        <f ca="1">[1]Оплата!Y84</f>
        <v>0</v>
      </c>
      <c r="M86" s="40">
        <f t="shared" si="20"/>
        <v>0</v>
      </c>
      <c r="N86" s="42">
        <f t="shared" si="20"/>
        <v>0</v>
      </c>
      <c r="O86" s="39">
        <f t="shared" si="18"/>
        <v>0</v>
      </c>
      <c r="P86" s="39"/>
      <c r="Q86" s="42">
        <f ca="1">K86-O86+L86+P86</f>
        <v>-213.67030000000702</v>
      </c>
      <c r="R86" s="42" t="str">
        <f t="shared" si="17"/>
        <v xml:space="preserve">№068 </v>
      </c>
    </row>
    <row r="87" spans="1:18">
      <c r="A87" s="9" t="s">
        <v>103</v>
      </c>
      <c r="B87" s="9">
        <v>2043.78</v>
      </c>
      <c r="C87" s="9">
        <v>1243.76</v>
      </c>
      <c r="D87" s="9">
        <v>3287.55</v>
      </c>
      <c r="E87" s="9">
        <v>2043.78</v>
      </c>
      <c r="F87" s="9">
        <v>1243.76</v>
      </c>
      <c r="G87" s="9">
        <v>3287.55</v>
      </c>
      <c r="H87" s="43">
        <f t="shared" si="13"/>
        <v>0</v>
      </c>
      <c r="I87" s="43">
        <f t="shared" si="13"/>
        <v>0</v>
      </c>
      <c r="J87" s="43">
        <f t="shared" si="16"/>
        <v>0</v>
      </c>
      <c r="K87" s="9">
        <f ca="1">[1]Оплата!BA85</f>
        <v>-1904.2324589999994</v>
      </c>
      <c r="L87" s="9">
        <f ca="1">[1]Оплата!Y85</f>
        <v>0</v>
      </c>
      <c r="M87" s="43">
        <f t="shared" si="20"/>
        <v>0</v>
      </c>
      <c r="N87" s="3">
        <f t="shared" si="20"/>
        <v>0</v>
      </c>
      <c r="O87" s="9">
        <f t="shared" si="18"/>
        <v>0</v>
      </c>
      <c r="P87" s="9"/>
      <c r="Q87" s="3">
        <f ca="1">K87-O87+L87+P87</f>
        <v>-1904.2324589999994</v>
      </c>
      <c r="R87" s="3" t="str">
        <f t="shared" si="17"/>
        <v xml:space="preserve">№069 </v>
      </c>
    </row>
    <row r="88" spans="1:18">
      <c r="A88" s="39" t="s">
        <v>104</v>
      </c>
      <c r="B88" s="40">
        <v>6574.56</v>
      </c>
      <c r="C88" s="40">
        <v>3211.53</v>
      </c>
      <c r="D88" s="40">
        <v>9786.1</v>
      </c>
      <c r="E88" s="40">
        <v>6574.6100000000006</v>
      </c>
      <c r="F88" s="40">
        <v>3211.59</v>
      </c>
      <c r="G88" s="40">
        <v>9786.2100000000009</v>
      </c>
      <c r="H88" s="40">
        <f t="shared" si="13"/>
        <v>5.0000000000181899E-2</v>
      </c>
      <c r="I88" s="40">
        <f t="shared" si="13"/>
        <v>5.999999999994543E-2</v>
      </c>
      <c r="J88" s="40">
        <f t="shared" si="16"/>
        <v>0.11000000000012733</v>
      </c>
      <c r="K88" s="40">
        <f ca="1">[1]Оплата!BA86</f>
        <v>-440.30900000000287</v>
      </c>
      <c r="L88" s="40">
        <f ca="1">[1]Оплата!Y86</f>
        <v>0</v>
      </c>
      <c r="M88" s="40">
        <f t="shared" si="20"/>
        <v>0.34100000000124059</v>
      </c>
      <c r="N88" s="42">
        <f t="shared" si="20"/>
        <v>0.1589999999998554</v>
      </c>
      <c r="O88" s="39">
        <f t="shared" si="18"/>
        <v>0.50000000000109601</v>
      </c>
      <c r="P88" s="39"/>
      <c r="Q88" s="42">
        <f ca="1">K88-O88+L88+P88</f>
        <v>-440.80900000000395</v>
      </c>
      <c r="R88" s="42" t="str">
        <f t="shared" si="17"/>
        <v xml:space="preserve">№070 </v>
      </c>
    </row>
    <row r="89" spans="1:18">
      <c r="A89" s="9" t="s">
        <v>105</v>
      </c>
      <c r="B89" s="9">
        <v>1635.45</v>
      </c>
      <c r="C89" s="9">
        <v>777.26</v>
      </c>
      <c r="D89" s="9">
        <v>2412.73</v>
      </c>
      <c r="E89" s="9">
        <v>1635.45</v>
      </c>
      <c r="F89" s="9">
        <v>777.26</v>
      </c>
      <c r="G89" s="9">
        <v>2412.73</v>
      </c>
      <c r="H89" s="43">
        <f t="shared" si="13"/>
        <v>0</v>
      </c>
      <c r="I89" s="43">
        <f t="shared" si="13"/>
        <v>0</v>
      </c>
      <c r="J89" s="43">
        <f t="shared" si="16"/>
        <v>0</v>
      </c>
      <c r="K89" s="9">
        <f ca="1">[1]Оплата!BA87</f>
        <v>1342.7099999999996</v>
      </c>
      <c r="L89" s="9">
        <f ca="1">[1]Оплата!Y87</f>
        <v>0</v>
      </c>
      <c r="M89" s="43">
        <f t="shared" si="20"/>
        <v>0</v>
      </c>
      <c r="N89" s="3">
        <f t="shared" si="20"/>
        <v>0</v>
      </c>
      <c r="O89" s="9">
        <f t="shared" si="18"/>
        <v>0</v>
      </c>
      <c r="P89" s="9"/>
      <c r="Q89" s="3">
        <f ca="1">K89-O89+L89+P89</f>
        <v>1342.7099999999996</v>
      </c>
      <c r="R89" s="3" t="str">
        <f t="shared" si="17"/>
        <v xml:space="preserve">№071 </v>
      </c>
    </row>
    <row r="90" spans="1:18">
      <c r="A90" s="39" t="s">
        <v>106</v>
      </c>
      <c r="B90" s="40"/>
      <c r="C90" s="40"/>
      <c r="D90" s="40"/>
      <c r="E90" s="40"/>
      <c r="F90" s="40"/>
      <c r="G90" s="40"/>
      <c r="H90" s="45" t="s">
        <v>32</v>
      </c>
      <c r="I90" s="45"/>
      <c r="J90" s="45"/>
      <c r="K90" s="40">
        <f ca="1">[1]Оплата!BA88</f>
        <v>290.71599999999887</v>
      </c>
      <c r="L90" s="40">
        <f ca="1">[1]Оплата!Y88</f>
        <v>0</v>
      </c>
      <c r="M90" s="40"/>
      <c r="N90" s="42">
        <f t="shared" si="20"/>
        <v>0</v>
      </c>
      <c r="O90" s="39">
        <f t="shared" si="18"/>
        <v>0</v>
      </c>
      <c r="P90" s="39"/>
      <c r="Q90" s="42">
        <f ca="1">K90-O90+L90+P90</f>
        <v>290.71599999999887</v>
      </c>
      <c r="R90" s="42" t="str">
        <f t="shared" si="17"/>
        <v xml:space="preserve">№072 </v>
      </c>
    </row>
    <row r="91" spans="1:18">
      <c r="A91" s="9" t="s">
        <v>107</v>
      </c>
      <c r="B91" s="9">
        <v>5940.57</v>
      </c>
      <c r="C91" s="9">
        <v>1979.57</v>
      </c>
      <c r="D91" s="9">
        <v>7920.14</v>
      </c>
      <c r="E91" s="9">
        <v>5940.58</v>
      </c>
      <c r="F91" s="9">
        <v>1979.57</v>
      </c>
      <c r="G91" s="9">
        <v>7920.1500000000005</v>
      </c>
      <c r="H91" s="43">
        <f t="shared" si="13"/>
        <v>1.0000000000218279E-2</v>
      </c>
      <c r="I91" s="43">
        <f t="shared" si="13"/>
        <v>0</v>
      </c>
      <c r="J91" s="43">
        <f t="shared" si="16"/>
        <v>1.0000000000218279E-2</v>
      </c>
      <c r="K91" s="9">
        <f ca="1">[1]Оплата!BA89</f>
        <v>2372.6309000000028</v>
      </c>
      <c r="L91" s="9">
        <f ca="1">[1]Оплата!Y89</f>
        <v>0</v>
      </c>
      <c r="M91" s="46">
        <f t="shared" ref="M91:M97" si="21">H91*M$6</f>
        <v>6.8200000001488667E-2</v>
      </c>
      <c r="N91" s="3">
        <f t="shared" si="20"/>
        <v>0</v>
      </c>
      <c r="O91" s="9">
        <f t="shared" si="18"/>
        <v>6.8200000001488667E-2</v>
      </c>
      <c r="P91" s="9"/>
      <c r="Q91" s="3">
        <f ca="1">K91-O91+L91+P91</f>
        <v>2372.5627000000013</v>
      </c>
      <c r="R91" s="3" t="str">
        <f t="shared" si="17"/>
        <v xml:space="preserve">№073 </v>
      </c>
    </row>
    <row r="92" spans="1:18">
      <c r="A92" s="39" t="s">
        <v>108</v>
      </c>
      <c r="B92" s="40"/>
      <c r="C92" s="40"/>
      <c r="D92" s="40"/>
      <c r="E92" s="40"/>
      <c r="F92" s="40"/>
      <c r="G92" s="40"/>
      <c r="H92" s="40"/>
      <c r="I92" s="40"/>
      <c r="J92" s="40"/>
      <c r="K92" s="40">
        <f ca="1">[1]Оплата!BA90</f>
        <v>0.15409999998792046</v>
      </c>
      <c r="L92" s="40">
        <f ca="1">[1]Оплата!Y90</f>
        <v>0</v>
      </c>
      <c r="M92" s="40">
        <f t="shared" si="21"/>
        <v>0</v>
      </c>
      <c r="N92" s="42">
        <f t="shared" si="20"/>
        <v>0</v>
      </c>
      <c r="O92" s="39">
        <f t="shared" si="18"/>
        <v>0</v>
      </c>
      <c r="P92" s="39"/>
      <c r="Q92" s="42">
        <f ca="1">K92-O92+L92+P92</f>
        <v>0.15409999998792046</v>
      </c>
      <c r="R92" s="42" t="str">
        <f t="shared" si="17"/>
        <v xml:space="preserve">№074 </v>
      </c>
    </row>
    <row r="93" spans="1:18">
      <c r="A93" s="9" t="s">
        <v>109</v>
      </c>
      <c r="B93" s="9">
        <v>1625.04</v>
      </c>
      <c r="C93" s="9">
        <v>630.91</v>
      </c>
      <c r="D93" s="9">
        <v>2255.9700000000003</v>
      </c>
      <c r="E93" s="9">
        <v>1625.04</v>
      </c>
      <c r="F93" s="9">
        <v>630.91</v>
      </c>
      <c r="G93" s="9">
        <v>2255.9700000000003</v>
      </c>
      <c r="H93" s="43">
        <f t="shared" ref="H93:I123" si="22">E93-B93</f>
        <v>0</v>
      </c>
      <c r="I93" s="43">
        <f t="shared" si="22"/>
        <v>0</v>
      </c>
      <c r="J93" s="43">
        <f t="shared" si="16"/>
        <v>0</v>
      </c>
      <c r="K93" s="9">
        <f ca="1">[1]Оплата!BA91</f>
        <v>-1407.6364000000001</v>
      </c>
      <c r="L93" s="9">
        <f ca="1">[1]Оплата!Y91</f>
        <v>0</v>
      </c>
      <c r="M93" s="43">
        <f t="shared" si="21"/>
        <v>0</v>
      </c>
      <c r="N93" s="3">
        <f t="shared" si="20"/>
        <v>0</v>
      </c>
      <c r="O93" s="9">
        <f t="shared" si="18"/>
        <v>0</v>
      </c>
      <c r="P93" s="9"/>
      <c r="Q93" s="3">
        <f ca="1">K93-O93+L93+P93</f>
        <v>-1407.6364000000001</v>
      </c>
      <c r="R93" s="3" t="str">
        <f t="shared" si="17"/>
        <v xml:space="preserve">№075 </v>
      </c>
    </row>
    <row r="94" spans="1:18">
      <c r="A94" s="39" t="s">
        <v>110</v>
      </c>
      <c r="B94" s="40">
        <v>43327.432999999997</v>
      </c>
      <c r="C94" s="40">
        <v>36003.980000000003</v>
      </c>
      <c r="D94" s="40">
        <v>79331.413</v>
      </c>
      <c r="E94" s="40">
        <v>43849.707000000002</v>
      </c>
      <c r="F94" s="40">
        <v>36884.087</v>
      </c>
      <c r="G94" s="40">
        <v>80733.793999999994</v>
      </c>
      <c r="H94" s="40">
        <f t="shared" si="22"/>
        <v>522.27400000000489</v>
      </c>
      <c r="I94" s="40">
        <f t="shared" si="22"/>
        <v>880.10699999999633</v>
      </c>
      <c r="J94" s="40">
        <f t="shared" si="16"/>
        <v>1402.3810000000012</v>
      </c>
      <c r="K94" s="40">
        <f ca="1">[1]Оплата!BA92</f>
        <v>-6598.3592099999914</v>
      </c>
      <c r="L94" s="40">
        <f ca="1">[1]Оплата!Y92</f>
        <v>9200</v>
      </c>
      <c r="M94" s="40">
        <f t="shared" si="21"/>
        <v>3561.9086800000337</v>
      </c>
      <c r="N94" s="42">
        <f t="shared" si="20"/>
        <v>2332.2835499999901</v>
      </c>
      <c r="O94" s="39">
        <f t="shared" si="18"/>
        <v>5894.1922300000242</v>
      </c>
      <c r="P94" s="39"/>
      <c r="Q94" s="42">
        <f ca="1">K94-O94+L94+P94</f>
        <v>-3292.5514400000156</v>
      </c>
      <c r="R94" s="42" t="str">
        <f t="shared" si="17"/>
        <v>№076</v>
      </c>
    </row>
    <row r="95" spans="1:18">
      <c r="A95" s="9" t="s">
        <v>111</v>
      </c>
      <c r="B95" s="9">
        <v>3850</v>
      </c>
      <c r="C95" s="9">
        <v>790.59</v>
      </c>
      <c r="D95" s="9">
        <v>4640.6000000000004</v>
      </c>
      <c r="E95" s="9">
        <v>3850</v>
      </c>
      <c r="F95" s="9">
        <v>790.59</v>
      </c>
      <c r="G95" s="9">
        <v>4640.6000000000004</v>
      </c>
      <c r="H95" s="43">
        <f t="shared" si="22"/>
        <v>0</v>
      </c>
      <c r="I95" s="43">
        <f t="shared" si="22"/>
        <v>0</v>
      </c>
      <c r="J95" s="43">
        <f t="shared" si="16"/>
        <v>0</v>
      </c>
      <c r="K95" s="9">
        <f ca="1">[1]Оплата!BA93</f>
        <v>-4467.5277000000015</v>
      </c>
      <c r="L95" s="9">
        <f ca="1">[1]Оплата!Y93</f>
        <v>0</v>
      </c>
      <c r="M95" s="43">
        <f t="shared" si="21"/>
        <v>0</v>
      </c>
      <c r="N95" s="3">
        <f t="shared" si="20"/>
        <v>0</v>
      </c>
      <c r="O95" s="9">
        <f t="shared" si="18"/>
        <v>0</v>
      </c>
      <c r="P95" s="9"/>
      <c r="Q95" s="3">
        <f ca="1">K95-O95+L95+P95</f>
        <v>-4467.5277000000015</v>
      </c>
      <c r="R95" s="3" t="str">
        <f t="shared" si="17"/>
        <v xml:space="preserve">№077 </v>
      </c>
    </row>
    <row r="96" spans="1:18">
      <c r="A96" s="39" t="s">
        <v>112</v>
      </c>
      <c r="B96" s="40">
        <v>7734.25</v>
      </c>
      <c r="C96" s="40">
        <v>17099.82</v>
      </c>
      <c r="D96" s="40">
        <v>24834.16</v>
      </c>
      <c r="E96" s="40">
        <v>7739.33</v>
      </c>
      <c r="F96" s="40">
        <v>17102.400000000001</v>
      </c>
      <c r="G96" s="40">
        <v>24841.82</v>
      </c>
      <c r="H96" s="40">
        <f t="shared" si="22"/>
        <v>5.0799999999999272</v>
      </c>
      <c r="I96" s="40">
        <f t="shared" si="22"/>
        <v>2.5800000000017462</v>
      </c>
      <c r="J96" s="40">
        <f t="shared" si="16"/>
        <v>7.6600000000016735</v>
      </c>
      <c r="K96" s="40">
        <f ca="1">[1]Оплата!BA94</f>
        <v>-346.41400000000044</v>
      </c>
      <c r="L96" s="40">
        <f ca="1">[1]Оплата!Y94</f>
        <v>0</v>
      </c>
      <c r="M96" s="40">
        <f t="shared" si="21"/>
        <v>34.645599999999504</v>
      </c>
      <c r="N96" s="42">
        <f t="shared" si="20"/>
        <v>6.8370000000046272</v>
      </c>
      <c r="O96" s="39">
        <f t="shared" si="18"/>
        <v>41.482600000004133</v>
      </c>
      <c r="P96" s="39"/>
      <c r="Q96" s="42">
        <f ca="1">K96-O96+L96+P96</f>
        <v>-387.89660000000458</v>
      </c>
      <c r="R96" s="42" t="str">
        <f t="shared" si="17"/>
        <v xml:space="preserve">№078 </v>
      </c>
    </row>
    <row r="97" spans="1:18">
      <c r="A97" s="9" t="s">
        <v>113</v>
      </c>
      <c r="B97" s="9">
        <v>3734.44</v>
      </c>
      <c r="C97" s="9">
        <v>708.24</v>
      </c>
      <c r="D97" s="9">
        <v>4442.72</v>
      </c>
      <c r="E97" s="9">
        <v>3734.44</v>
      </c>
      <c r="F97" s="9">
        <v>708.24</v>
      </c>
      <c r="G97" s="9">
        <v>4442.72</v>
      </c>
      <c r="H97" s="43">
        <f t="shared" si="22"/>
        <v>0</v>
      </c>
      <c r="I97" s="43">
        <f t="shared" si="22"/>
        <v>0</v>
      </c>
      <c r="J97" s="43">
        <f t="shared" si="16"/>
        <v>0</v>
      </c>
      <c r="K97" s="9">
        <f ca="1">[1]Оплата!BA95</f>
        <v>-2637.8451999999984</v>
      </c>
      <c r="L97" s="9">
        <f ca="1">[1]Оплата!Y95</f>
        <v>0</v>
      </c>
      <c r="M97" s="43">
        <f t="shared" si="21"/>
        <v>0</v>
      </c>
      <c r="N97" s="3">
        <f t="shared" si="20"/>
        <v>0</v>
      </c>
      <c r="O97" s="9">
        <f t="shared" si="18"/>
        <v>0</v>
      </c>
      <c r="P97" s="9"/>
      <c r="Q97" s="3">
        <f ca="1">K97-O97+L97+P97</f>
        <v>-2637.8451999999984</v>
      </c>
      <c r="R97" s="3" t="str">
        <f t="shared" si="17"/>
        <v xml:space="preserve">№079 </v>
      </c>
    </row>
    <row r="98" spans="1:18">
      <c r="A98" s="39" t="s">
        <v>114</v>
      </c>
      <c r="B98" s="40">
        <v>6846.07</v>
      </c>
      <c r="C98" s="40">
        <v>3491.66</v>
      </c>
      <c r="D98" s="40">
        <v>10337.780000000001</v>
      </c>
      <c r="E98" s="40">
        <v>6846.07</v>
      </c>
      <c r="F98" s="40">
        <v>3491.67</v>
      </c>
      <c r="G98" s="40">
        <v>10337.790000000001</v>
      </c>
      <c r="H98" s="40">
        <f t="shared" si="22"/>
        <v>0</v>
      </c>
      <c r="I98" s="40">
        <f t="shared" si="22"/>
        <v>1.0000000000218279E-2</v>
      </c>
      <c r="J98" s="40">
        <f t="shared" si="16"/>
        <v>1.0000000000218279E-2</v>
      </c>
      <c r="K98" s="40">
        <f ca="1">[1]Оплата!BA96</f>
        <v>-2060.5121999999956</v>
      </c>
      <c r="L98" s="40">
        <f ca="1">[1]Оплата!Y96</f>
        <v>0</v>
      </c>
      <c r="M98" s="40"/>
      <c r="N98" s="42"/>
      <c r="O98" s="39"/>
      <c r="P98" s="39"/>
      <c r="Q98" s="42">
        <f ca="1">K98-O98+L98+P98</f>
        <v>-2060.5121999999956</v>
      </c>
      <c r="R98" s="42" t="str">
        <f t="shared" si="17"/>
        <v xml:space="preserve">№080 </v>
      </c>
    </row>
    <row r="99" spans="1:18">
      <c r="A99" s="9" t="s">
        <v>115</v>
      </c>
      <c r="B99" s="9">
        <v>2142.63</v>
      </c>
      <c r="C99" s="9">
        <v>1278.93</v>
      </c>
      <c r="D99" s="9">
        <v>3421.56</v>
      </c>
      <c r="E99" s="9">
        <v>2142.67</v>
      </c>
      <c r="F99" s="9">
        <v>1278.97</v>
      </c>
      <c r="G99" s="9">
        <v>3421.64</v>
      </c>
      <c r="H99" s="43">
        <f t="shared" si="22"/>
        <v>3.999999999996362E-2</v>
      </c>
      <c r="I99" s="43">
        <f t="shared" si="22"/>
        <v>3.999999999996362E-2</v>
      </c>
      <c r="J99" s="43">
        <f t="shared" si="16"/>
        <v>7.999999999992724E-2</v>
      </c>
      <c r="K99" s="9">
        <f ca="1">[1]Оплата!BA97</f>
        <v>-1337.5835000000009</v>
      </c>
      <c r="L99" s="9">
        <f ca="1">[1]Оплата!Y97</f>
        <v>0</v>
      </c>
      <c r="M99" s="46">
        <f t="shared" ref="M99:N110" si="23">H99*M$6</f>
        <v>0.27279999999975191</v>
      </c>
      <c r="N99" s="3">
        <f t="shared" si="23"/>
        <v>0.10599999999990359</v>
      </c>
      <c r="O99" s="9">
        <f t="shared" si="18"/>
        <v>0.37879999999965552</v>
      </c>
      <c r="P99" s="9"/>
      <c r="Q99" s="3">
        <f ca="1">K99-O99+L99+P99</f>
        <v>-1337.9623000000006</v>
      </c>
      <c r="R99" s="3" t="str">
        <f t="shared" si="17"/>
        <v xml:space="preserve">№081 </v>
      </c>
    </row>
    <row r="100" spans="1:18">
      <c r="A100" s="39" t="s">
        <v>116</v>
      </c>
      <c r="B100" s="40">
        <v>385.39</v>
      </c>
      <c r="C100" s="40">
        <v>181.46</v>
      </c>
      <c r="D100" s="40">
        <v>566.86</v>
      </c>
      <c r="E100" s="40">
        <v>385.41</v>
      </c>
      <c r="F100" s="40">
        <v>181.48</v>
      </c>
      <c r="G100" s="40">
        <v>566.9</v>
      </c>
      <c r="H100" s="40">
        <f t="shared" si="22"/>
        <v>2.0000000000038654E-2</v>
      </c>
      <c r="I100" s="40">
        <f t="shared" si="22"/>
        <v>1.999999999998181E-2</v>
      </c>
      <c r="J100" s="40">
        <f t="shared" si="16"/>
        <v>4.0000000000020464E-2</v>
      </c>
      <c r="K100" s="40">
        <f ca="1">[1]Оплата!BA98</f>
        <v>6963.4107000000031</v>
      </c>
      <c r="L100" s="40">
        <f ca="1">[1]Оплата!Y98</f>
        <v>0</v>
      </c>
      <c r="M100" s="40">
        <f t="shared" si="23"/>
        <v>0.13640000000026362</v>
      </c>
      <c r="N100" s="42">
        <f t="shared" si="23"/>
        <v>5.2999999999951794E-2</v>
      </c>
      <c r="O100" s="39">
        <f t="shared" si="18"/>
        <v>0.1894000000002154</v>
      </c>
      <c r="P100" s="39"/>
      <c r="Q100" s="42">
        <f ca="1">K100-O100+L100+P100</f>
        <v>6963.2213000000029</v>
      </c>
      <c r="R100" s="42" t="str">
        <f t="shared" si="17"/>
        <v xml:space="preserve">№082/1 </v>
      </c>
    </row>
    <row r="101" spans="1:18">
      <c r="A101" s="9" t="s">
        <v>117</v>
      </c>
      <c r="B101" s="9">
        <v>17661.63</v>
      </c>
      <c r="C101" s="9">
        <v>6324.77</v>
      </c>
      <c r="D101" s="9">
        <v>23986.41</v>
      </c>
      <c r="E101" s="9">
        <v>17661.63</v>
      </c>
      <c r="F101" s="9">
        <v>6324.77</v>
      </c>
      <c r="G101" s="9">
        <v>23986.41</v>
      </c>
      <c r="H101" s="43">
        <f t="shared" si="22"/>
        <v>0</v>
      </c>
      <c r="I101" s="43">
        <f t="shared" si="22"/>
        <v>0</v>
      </c>
      <c r="J101" s="43">
        <f t="shared" si="16"/>
        <v>0</v>
      </c>
      <c r="K101" s="9">
        <f ca="1">[1]Оплата!BA99</f>
        <v>-7473.1689000000033</v>
      </c>
      <c r="L101" s="9">
        <f ca="1">[1]Оплата!Y99</f>
        <v>0</v>
      </c>
      <c r="M101" s="43">
        <f t="shared" si="23"/>
        <v>0</v>
      </c>
      <c r="N101" s="3">
        <f t="shared" si="23"/>
        <v>0</v>
      </c>
      <c r="O101" s="9">
        <f>SUM(M101:N101)</f>
        <v>0</v>
      </c>
      <c r="P101" s="9"/>
      <c r="Q101" s="3">
        <f ca="1">K101-O101+L101+P101</f>
        <v>-7473.1689000000033</v>
      </c>
      <c r="R101" s="3" t="str">
        <f t="shared" si="17"/>
        <v>№082/2</v>
      </c>
    </row>
    <row r="102" spans="1:18">
      <c r="A102" s="39" t="s">
        <v>118</v>
      </c>
      <c r="B102" s="40">
        <v>1251.53</v>
      </c>
      <c r="C102" s="40">
        <v>617.03</v>
      </c>
      <c r="D102" s="40">
        <v>1868.57</v>
      </c>
      <c r="E102" s="40">
        <v>1251.6200000000001</v>
      </c>
      <c r="F102" s="40">
        <v>617.07000000000005</v>
      </c>
      <c r="G102" s="40">
        <v>1868.7</v>
      </c>
      <c r="H102" s="40">
        <f t="shared" si="22"/>
        <v>9.0000000000145519E-2</v>
      </c>
      <c r="I102" s="40">
        <f t="shared" si="22"/>
        <v>4.0000000000077307E-2</v>
      </c>
      <c r="J102" s="40">
        <f t="shared" si="16"/>
        <v>0.13000000000022283</v>
      </c>
      <c r="K102" s="40">
        <f ca="1">[1]Оплата!BA100</f>
        <v>-158.75160000000028</v>
      </c>
      <c r="L102" s="40">
        <f ca="1">[1]Оплата!Y100</f>
        <v>0</v>
      </c>
      <c r="M102" s="40">
        <f t="shared" si="23"/>
        <v>0.61380000000099244</v>
      </c>
      <c r="N102" s="42">
        <f t="shared" si="23"/>
        <v>0.10600000000020486</v>
      </c>
      <c r="O102" s="39">
        <f t="shared" si="18"/>
        <v>0.71980000000119726</v>
      </c>
      <c r="P102" s="39"/>
      <c r="Q102" s="42">
        <f ca="1">K102-O102+L102+P102</f>
        <v>-159.47140000000147</v>
      </c>
      <c r="R102" s="42" t="str">
        <f t="shared" si="17"/>
        <v xml:space="preserve">№083 </v>
      </c>
    </row>
    <row r="103" spans="1:18">
      <c r="A103" s="9" t="s">
        <v>119</v>
      </c>
      <c r="B103" s="9">
        <v>2017.47</v>
      </c>
      <c r="C103" s="9">
        <v>1312.58</v>
      </c>
      <c r="D103" s="9">
        <v>3330.08</v>
      </c>
      <c r="E103" s="9">
        <v>2017.48</v>
      </c>
      <c r="F103" s="9">
        <v>1312.58</v>
      </c>
      <c r="G103" s="9">
        <v>3330.09</v>
      </c>
      <c r="H103" s="43">
        <f t="shared" si="22"/>
        <v>9.9999999999909051E-3</v>
      </c>
      <c r="I103" s="43">
        <f t="shared" si="22"/>
        <v>0</v>
      </c>
      <c r="J103" s="43">
        <f t="shared" si="16"/>
        <v>9.9999999999909051E-3</v>
      </c>
      <c r="K103" s="9">
        <f ca="1">[1]Оплата!BA101</f>
        <v>62.700899999999997</v>
      </c>
      <c r="L103" s="9">
        <f ca="1">[1]Оплата!Y101</f>
        <v>0</v>
      </c>
      <c r="M103" s="43">
        <f t="shared" si="23"/>
        <v>6.8199999999937977E-2</v>
      </c>
      <c r="N103" s="3">
        <f t="shared" si="23"/>
        <v>0</v>
      </c>
      <c r="O103" s="9">
        <f t="shared" si="18"/>
        <v>6.8199999999937977E-2</v>
      </c>
      <c r="P103" s="9"/>
      <c r="Q103" s="3">
        <f ca="1">K103-O103+L103+P103</f>
        <v>62.632700000000057</v>
      </c>
      <c r="R103" s="3" t="str">
        <f t="shared" si="17"/>
        <v>№084</v>
      </c>
    </row>
    <row r="104" spans="1:18">
      <c r="A104" s="39" t="s">
        <v>120</v>
      </c>
      <c r="B104" s="40">
        <v>5322.22</v>
      </c>
      <c r="C104" s="40">
        <v>1962.08</v>
      </c>
      <c r="D104" s="40">
        <v>7284.32</v>
      </c>
      <c r="E104" s="40">
        <v>5322.22</v>
      </c>
      <c r="F104" s="40">
        <v>1962.08</v>
      </c>
      <c r="G104" s="40">
        <v>7284.32</v>
      </c>
      <c r="H104" s="40">
        <f t="shared" si="22"/>
        <v>0</v>
      </c>
      <c r="I104" s="40">
        <f t="shared" si="22"/>
        <v>0</v>
      </c>
      <c r="J104" s="40">
        <f t="shared" si="16"/>
        <v>0</v>
      </c>
      <c r="K104" s="40">
        <f ca="1">[1]Оплата!BA102</f>
        <v>33.341099999997823</v>
      </c>
      <c r="L104" s="40">
        <f ca="1">[1]Оплата!Y102</f>
        <v>0</v>
      </c>
      <c r="M104" s="40">
        <f t="shared" si="23"/>
        <v>0</v>
      </c>
      <c r="N104" s="42">
        <f t="shared" si="23"/>
        <v>0</v>
      </c>
      <c r="O104" s="39">
        <f t="shared" si="18"/>
        <v>0</v>
      </c>
      <c r="P104" s="39"/>
      <c r="Q104" s="42">
        <f ca="1">K104-O104+L104+P104</f>
        <v>33.341099999997823</v>
      </c>
      <c r="R104" s="42" t="str">
        <f t="shared" si="17"/>
        <v xml:space="preserve">№085 </v>
      </c>
    </row>
    <row r="105" spans="1:18">
      <c r="A105" s="9" t="s">
        <v>121</v>
      </c>
      <c r="B105" s="9"/>
      <c r="C105" s="9"/>
      <c r="D105" s="9"/>
      <c r="E105" s="9"/>
      <c r="F105" s="9"/>
      <c r="G105" s="9"/>
      <c r="H105" s="43"/>
      <c r="I105" s="43"/>
      <c r="J105" s="43"/>
      <c r="K105" s="9">
        <f ca="1">[1]Оплата!BA103</f>
        <v>0.45679999999993015</v>
      </c>
      <c r="L105" s="9">
        <f ca="1">[1]Оплата!Y103</f>
        <v>0</v>
      </c>
      <c r="M105" s="43">
        <f t="shared" si="23"/>
        <v>0</v>
      </c>
      <c r="N105" s="3">
        <f t="shared" si="23"/>
        <v>0</v>
      </c>
      <c r="O105" s="9">
        <f t="shared" si="18"/>
        <v>0</v>
      </c>
      <c r="P105" s="9"/>
      <c r="Q105" s="3">
        <f ca="1">K105-O105+L105+P105</f>
        <v>0.45679999999993015</v>
      </c>
      <c r="R105" s="3" t="str">
        <f t="shared" si="17"/>
        <v xml:space="preserve">№086 </v>
      </c>
    </row>
    <row r="106" spans="1:18">
      <c r="A106" s="39" t="s">
        <v>122</v>
      </c>
      <c r="B106" s="40">
        <v>42487.17</v>
      </c>
      <c r="C106" s="40">
        <v>24668.9</v>
      </c>
      <c r="D106" s="40">
        <v>67156.09</v>
      </c>
      <c r="E106" s="40">
        <v>43393.74</v>
      </c>
      <c r="F106" s="40">
        <v>25119.100000000002</v>
      </c>
      <c r="G106" s="40">
        <v>68512.86</v>
      </c>
      <c r="H106" s="40">
        <f t="shared" si="22"/>
        <v>906.56999999999971</v>
      </c>
      <c r="I106" s="40">
        <f t="shared" si="22"/>
        <v>450.20000000000073</v>
      </c>
      <c r="J106" s="40">
        <f t="shared" si="16"/>
        <v>1356.7700000000004</v>
      </c>
      <c r="K106" s="40">
        <f ca="1">[1]Оплата!BA104</f>
        <v>-12567.009699999981</v>
      </c>
      <c r="L106" s="40">
        <f ca="1">[1]Оплата!Y104</f>
        <v>0</v>
      </c>
      <c r="M106" s="40">
        <f t="shared" si="23"/>
        <v>6182.8073999999979</v>
      </c>
      <c r="N106" s="42">
        <f t="shared" si="23"/>
        <v>1193.0300000000018</v>
      </c>
      <c r="O106" s="39">
        <f t="shared" si="18"/>
        <v>7375.8373999999994</v>
      </c>
      <c r="P106" s="39"/>
      <c r="Q106" s="42">
        <f ca="1">K106-O106+L106+P106</f>
        <v>-19942.847099999981</v>
      </c>
      <c r="R106" s="42" t="str">
        <f t="shared" si="17"/>
        <v xml:space="preserve">№087 </v>
      </c>
    </row>
    <row r="107" spans="1:18">
      <c r="A107" s="9" t="s">
        <v>123</v>
      </c>
      <c r="B107" s="9">
        <v>298.3</v>
      </c>
      <c r="C107" s="9">
        <v>2939.9900000000002</v>
      </c>
      <c r="D107" s="9">
        <v>3238.37</v>
      </c>
      <c r="E107" s="9">
        <v>298.3</v>
      </c>
      <c r="F107" s="9">
        <v>2939.9900000000002</v>
      </c>
      <c r="G107" s="9">
        <v>3238.38</v>
      </c>
      <c r="H107" s="43">
        <f t="shared" si="22"/>
        <v>0</v>
      </c>
      <c r="I107" s="43">
        <f t="shared" si="22"/>
        <v>0</v>
      </c>
      <c r="J107" s="43">
        <f t="shared" si="16"/>
        <v>0</v>
      </c>
      <c r="K107" s="9">
        <f ca="1">[1]Оплата!BA105</f>
        <v>-225.18400000000099</v>
      </c>
      <c r="L107" s="9">
        <f ca="1">[1]Оплата!Y105</f>
        <v>0</v>
      </c>
      <c r="M107" s="46">
        <f t="shared" si="23"/>
        <v>0</v>
      </c>
      <c r="N107" s="3">
        <f t="shared" si="23"/>
        <v>0</v>
      </c>
      <c r="O107" s="9">
        <f t="shared" si="18"/>
        <v>0</v>
      </c>
      <c r="P107" s="9"/>
      <c r="Q107" s="3">
        <f ca="1">K107-O107+L107+P107</f>
        <v>-225.18400000000099</v>
      </c>
      <c r="R107" s="3" t="str">
        <f t="shared" si="17"/>
        <v xml:space="preserve">№088 </v>
      </c>
    </row>
    <row r="108" spans="1:18">
      <c r="A108" s="39" t="s">
        <v>124</v>
      </c>
      <c r="B108" s="40">
        <v>8462.56</v>
      </c>
      <c r="C108" s="40">
        <v>2763.78</v>
      </c>
      <c r="D108" s="40">
        <v>11226.35</v>
      </c>
      <c r="E108" s="40">
        <v>8462.56</v>
      </c>
      <c r="F108" s="40">
        <v>2763.78</v>
      </c>
      <c r="G108" s="40">
        <v>11226.35</v>
      </c>
      <c r="H108" s="40">
        <f t="shared" si="22"/>
        <v>0</v>
      </c>
      <c r="I108" s="40">
        <f t="shared" si="22"/>
        <v>0</v>
      </c>
      <c r="J108" s="40">
        <f t="shared" si="16"/>
        <v>0</v>
      </c>
      <c r="K108" s="40">
        <f ca="1">[1]Оплата!BA106</f>
        <v>91.104600000003529</v>
      </c>
      <c r="L108" s="40">
        <f ca="1">[1]Оплата!Y106</f>
        <v>0</v>
      </c>
      <c r="M108" s="40">
        <f t="shared" si="23"/>
        <v>0</v>
      </c>
      <c r="N108" s="42">
        <f t="shared" si="23"/>
        <v>0</v>
      </c>
      <c r="O108" s="39">
        <f t="shared" si="18"/>
        <v>0</v>
      </c>
      <c r="P108" s="39"/>
      <c r="Q108" s="42">
        <f ca="1">K108-O108+L108+P108</f>
        <v>91.104600000003529</v>
      </c>
      <c r="R108" s="42" t="str">
        <f t="shared" si="17"/>
        <v xml:space="preserve">№089 </v>
      </c>
    </row>
    <row r="109" spans="1:18">
      <c r="A109" s="9" t="s">
        <v>125</v>
      </c>
      <c r="B109" s="9">
        <v>4446.1400000000003</v>
      </c>
      <c r="C109" s="9">
        <v>2194.35</v>
      </c>
      <c r="D109" s="9">
        <v>6640.6100000000006</v>
      </c>
      <c r="E109" s="9">
        <v>4446.16</v>
      </c>
      <c r="F109" s="9">
        <v>2194.38</v>
      </c>
      <c r="G109" s="9">
        <v>6640.6500000000005</v>
      </c>
      <c r="H109" s="43">
        <f t="shared" si="22"/>
        <v>1.9999999999527063E-2</v>
      </c>
      <c r="I109" s="43">
        <f t="shared" si="22"/>
        <v>3.0000000000200089E-2</v>
      </c>
      <c r="J109" s="43">
        <f t="shared" si="16"/>
        <v>4.9999999999727152E-2</v>
      </c>
      <c r="K109" s="9">
        <f ca="1">[1]Оплата!BA107</f>
        <v>6336.9088000000002</v>
      </c>
      <c r="L109" s="9">
        <f ca="1">[1]Оплата!Y107</f>
        <v>0</v>
      </c>
      <c r="M109" s="43">
        <f t="shared" si="23"/>
        <v>0.13639999999677457</v>
      </c>
      <c r="N109" s="3">
        <f t="shared" si="23"/>
        <v>7.950000000053023E-2</v>
      </c>
      <c r="O109" s="9">
        <f t="shared" si="18"/>
        <v>0.2158999999973048</v>
      </c>
      <c r="P109" s="9"/>
      <c r="Q109" s="3">
        <f ca="1">K109-O109+L109+P109</f>
        <v>6336.6929000000027</v>
      </c>
      <c r="R109" s="3" t="str">
        <f t="shared" si="17"/>
        <v xml:space="preserve">№090 </v>
      </c>
    </row>
    <row r="110" spans="1:18">
      <c r="A110" s="39" t="s">
        <v>126</v>
      </c>
      <c r="B110" s="40">
        <v>24487.81</v>
      </c>
      <c r="C110" s="40">
        <v>10317.42</v>
      </c>
      <c r="D110" s="40">
        <v>34805.24</v>
      </c>
      <c r="E110" s="40">
        <v>25249.68</v>
      </c>
      <c r="F110" s="40">
        <v>10621.67</v>
      </c>
      <c r="G110" s="40">
        <v>35871.35</v>
      </c>
      <c r="H110" s="40">
        <f t="shared" si="22"/>
        <v>761.86999999999898</v>
      </c>
      <c r="I110" s="40">
        <f t="shared" si="22"/>
        <v>304.25</v>
      </c>
      <c r="J110" s="40">
        <f t="shared" si="16"/>
        <v>1066.119999999999</v>
      </c>
      <c r="K110" s="40">
        <f ca="1">[1]Оплата!BA108</f>
        <v>-20840.908500000001</v>
      </c>
      <c r="L110" s="40">
        <f ca="1">[1]Оплата!Y108</f>
        <v>11097</v>
      </c>
      <c r="M110" s="40">
        <f t="shared" si="23"/>
        <v>5195.9533999999931</v>
      </c>
      <c r="N110" s="42">
        <f t="shared" si="23"/>
        <v>806.26249999999993</v>
      </c>
      <c r="O110" s="39">
        <f t="shared" si="18"/>
        <v>6002.2158999999929</v>
      </c>
      <c r="P110" s="39"/>
      <c r="Q110" s="42">
        <f ca="1">K110-O110+L110+P110</f>
        <v>-15746.124399999993</v>
      </c>
      <c r="R110" s="42" t="str">
        <f t="shared" si="17"/>
        <v xml:space="preserve">№091 </v>
      </c>
    </row>
    <row r="111" spans="1:18">
      <c r="A111" s="9" t="s">
        <v>127</v>
      </c>
      <c r="B111" s="9">
        <v>104264.64</v>
      </c>
      <c r="C111" s="9">
        <v>45732.12</v>
      </c>
      <c r="D111" s="9">
        <v>149996.78</v>
      </c>
      <c r="E111" s="9">
        <v>7546.55</v>
      </c>
      <c r="F111" s="9">
        <v>3388.27</v>
      </c>
      <c r="G111" s="9">
        <v>10934.82</v>
      </c>
      <c r="H111" s="43"/>
      <c r="I111" s="43"/>
      <c r="J111" s="43"/>
      <c r="K111" s="9">
        <f ca="1">[1]Оплата!BA109</f>
        <v>-38746.676300000006</v>
      </c>
      <c r="L111" s="9">
        <f ca="1">[1]Оплата!Y109</f>
        <v>28934</v>
      </c>
      <c r="M111" s="43"/>
      <c r="N111" s="3"/>
      <c r="O111" s="9"/>
      <c r="P111" s="9"/>
      <c r="Q111" s="3">
        <f ca="1">K111-O111+L111+P111</f>
        <v>-9812.6763000000064</v>
      </c>
      <c r="R111" s="3" t="str">
        <f t="shared" si="17"/>
        <v xml:space="preserve">№092 </v>
      </c>
    </row>
    <row r="112" spans="1:18">
      <c r="A112" s="39" t="s">
        <v>128</v>
      </c>
      <c r="B112" s="40">
        <v>34180.99</v>
      </c>
      <c r="C112" s="40">
        <v>10775.78</v>
      </c>
      <c r="D112" s="40">
        <v>44956.770000000004</v>
      </c>
      <c r="E112" s="40">
        <v>19072.47</v>
      </c>
      <c r="F112" s="40">
        <v>11129.33</v>
      </c>
      <c r="G112" s="40">
        <v>30202.350000000002</v>
      </c>
      <c r="H112" s="40"/>
      <c r="I112" s="40"/>
      <c r="J112" s="40"/>
      <c r="K112" s="40">
        <f ca="1">[1]Оплата!BA110</f>
        <v>19873.734500000006</v>
      </c>
      <c r="L112" s="40">
        <f ca="1">[1]Оплата!Y110</f>
        <v>0</v>
      </c>
      <c r="M112" s="40"/>
      <c r="N112" s="42"/>
      <c r="O112" s="39"/>
      <c r="P112" s="39"/>
      <c r="Q112" s="42">
        <f ca="1">K112-O112+L112+P112</f>
        <v>19873.734500000006</v>
      </c>
      <c r="R112" s="42" t="str">
        <f t="shared" si="17"/>
        <v xml:space="preserve">№093 </v>
      </c>
    </row>
    <row r="113" spans="1:19">
      <c r="A113" s="9" t="s">
        <v>129</v>
      </c>
      <c r="B113" s="9">
        <v>1609.06</v>
      </c>
      <c r="C113" s="9">
        <v>208.74</v>
      </c>
      <c r="D113" s="9">
        <v>1817.81</v>
      </c>
      <c r="E113" s="9">
        <v>1609.06</v>
      </c>
      <c r="F113" s="9">
        <v>208.74</v>
      </c>
      <c r="G113" s="9">
        <v>1817.81</v>
      </c>
      <c r="H113" s="43">
        <f t="shared" si="22"/>
        <v>0</v>
      </c>
      <c r="I113" s="43">
        <f t="shared" si="22"/>
        <v>0</v>
      </c>
      <c r="J113" s="43">
        <f t="shared" si="16"/>
        <v>0</v>
      </c>
      <c r="K113" s="9">
        <f ca="1">[1]Оплата!BA111</f>
        <v>-185.90289999999916</v>
      </c>
      <c r="L113" s="9">
        <f ca="1">[1]Оплата!Y111</f>
        <v>0</v>
      </c>
      <c r="M113" s="43">
        <f t="shared" ref="M113:N128" si="24">H113*M$6</f>
        <v>0</v>
      </c>
      <c r="N113" s="3">
        <f t="shared" si="24"/>
        <v>0</v>
      </c>
      <c r="O113" s="9">
        <f t="shared" si="18"/>
        <v>0</v>
      </c>
      <c r="P113" s="9"/>
      <c r="Q113" s="3">
        <f ca="1">K113-O113+L113+P113</f>
        <v>-185.90289999999916</v>
      </c>
      <c r="R113" s="3" t="str">
        <f t="shared" si="17"/>
        <v xml:space="preserve">№094 </v>
      </c>
    </row>
    <row r="114" spans="1:19">
      <c r="A114" s="39" t="s">
        <v>130</v>
      </c>
      <c r="B114" s="40">
        <v>3761.48</v>
      </c>
      <c r="C114" s="40">
        <v>1890.5</v>
      </c>
      <c r="D114" s="40">
        <v>5652.16</v>
      </c>
      <c r="E114" s="40">
        <v>3761.48</v>
      </c>
      <c r="F114" s="40">
        <v>1890.5</v>
      </c>
      <c r="G114" s="40">
        <v>5652.16</v>
      </c>
      <c r="H114" s="40">
        <f t="shared" si="22"/>
        <v>0</v>
      </c>
      <c r="I114" s="40">
        <f t="shared" si="22"/>
        <v>0</v>
      </c>
      <c r="J114" s="40">
        <f>SUM(H114:I114)</f>
        <v>0</v>
      </c>
      <c r="K114" s="40">
        <f ca="1">[1]Оплата!BA112</f>
        <v>-1881.9497999999974</v>
      </c>
      <c r="L114" s="40">
        <f ca="1">[1]Оплата!Y112</f>
        <v>0</v>
      </c>
      <c r="M114" s="39">
        <f t="shared" si="24"/>
        <v>0</v>
      </c>
      <c r="N114" s="42">
        <f t="shared" si="24"/>
        <v>0</v>
      </c>
      <c r="O114" s="39">
        <f t="shared" si="18"/>
        <v>0</v>
      </c>
      <c r="P114" s="39"/>
      <c r="Q114" s="42">
        <f ca="1">K114-O114+L114+P114</f>
        <v>-1881.9497999999974</v>
      </c>
      <c r="R114" s="42" t="str">
        <f t="shared" si="17"/>
        <v xml:space="preserve">№095 </v>
      </c>
    </row>
    <row r="115" spans="1:19">
      <c r="A115" s="9" t="s">
        <v>131</v>
      </c>
      <c r="B115" s="9">
        <v>3663.77</v>
      </c>
      <c r="C115" s="9">
        <v>489.8</v>
      </c>
      <c r="D115" s="9">
        <v>4153.58</v>
      </c>
      <c r="E115" s="9">
        <v>3663.78</v>
      </c>
      <c r="F115" s="9">
        <v>489.81</v>
      </c>
      <c r="G115" s="9">
        <v>4153.59</v>
      </c>
      <c r="H115" s="43">
        <f t="shared" si="22"/>
        <v>1.0000000000218279E-2</v>
      </c>
      <c r="I115" s="43">
        <f t="shared" si="22"/>
        <v>9.9999999999909051E-3</v>
      </c>
      <c r="J115" s="43">
        <f t="shared" si="16"/>
        <v>2.0000000000209184E-2</v>
      </c>
      <c r="K115" s="9">
        <f ca="1">[1]Оплата!BA113</f>
        <v>871.90890000000161</v>
      </c>
      <c r="L115" s="9">
        <f ca="1">[1]Оплата!Y113</f>
        <v>0</v>
      </c>
      <c r="M115" s="46">
        <f t="shared" si="24"/>
        <v>6.8200000001488667E-2</v>
      </c>
      <c r="N115" s="3">
        <f t="shared" si="24"/>
        <v>2.6499999999975897E-2</v>
      </c>
      <c r="O115" s="9">
        <f t="shared" si="18"/>
        <v>9.4700000001464557E-2</v>
      </c>
      <c r="P115" s="9"/>
      <c r="Q115" s="3">
        <f ca="1">K115-O115+L115+P115</f>
        <v>871.81420000000014</v>
      </c>
      <c r="R115" s="3" t="str">
        <f t="shared" si="17"/>
        <v xml:space="preserve">№096 </v>
      </c>
    </row>
    <row r="116" spans="1:19">
      <c r="A116" s="39" t="s">
        <v>132</v>
      </c>
      <c r="B116" s="40">
        <v>4259.21</v>
      </c>
      <c r="C116" s="40">
        <v>2430.9900000000002</v>
      </c>
      <c r="D116" s="40">
        <v>6690.32</v>
      </c>
      <c r="E116" s="40">
        <v>4259.21</v>
      </c>
      <c r="F116" s="40">
        <v>2430.9900000000002</v>
      </c>
      <c r="G116" s="40">
        <v>6690.32</v>
      </c>
      <c r="H116" s="40">
        <f t="shared" si="22"/>
        <v>0</v>
      </c>
      <c r="I116" s="40">
        <f t="shared" si="22"/>
        <v>0</v>
      </c>
      <c r="J116" s="40">
        <f t="shared" si="16"/>
        <v>0</v>
      </c>
      <c r="K116" s="40">
        <f ca="1">[1]Оплата!BA114</f>
        <v>-487.16945101580171</v>
      </c>
      <c r="L116" s="40">
        <f ca="1">[1]Оплата!Y114</f>
        <v>0</v>
      </c>
      <c r="M116" s="40">
        <f t="shared" si="24"/>
        <v>0</v>
      </c>
      <c r="N116" s="42">
        <f t="shared" si="24"/>
        <v>0</v>
      </c>
      <c r="O116" s="39">
        <f t="shared" si="18"/>
        <v>0</v>
      </c>
      <c r="P116" s="39"/>
      <c r="Q116" s="42">
        <f ca="1">K116-O116+L116+P116</f>
        <v>-487.16945101580171</v>
      </c>
      <c r="R116" s="42" t="str">
        <f t="shared" si="17"/>
        <v xml:space="preserve">№097 </v>
      </c>
    </row>
    <row r="117" spans="1:19">
      <c r="A117" s="9" t="s">
        <v>133</v>
      </c>
      <c r="B117" s="9">
        <v>1786.73</v>
      </c>
      <c r="C117" s="9">
        <v>444.97</v>
      </c>
      <c r="D117" s="9">
        <v>2231.71</v>
      </c>
      <c r="E117" s="9">
        <v>1786.73</v>
      </c>
      <c r="F117" s="9">
        <v>444.97</v>
      </c>
      <c r="G117" s="9">
        <v>2231.71</v>
      </c>
      <c r="H117" s="43">
        <f t="shared" si="22"/>
        <v>0</v>
      </c>
      <c r="I117" s="43">
        <f t="shared" si="22"/>
        <v>0</v>
      </c>
      <c r="J117" s="43">
        <f t="shared" si="16"/>
        <v>0</v>
      </c>
      <c r="K117" s="9">
        <f ca="1">[1]Оплата!BA115</f>
        <v>-292.4616000000006</v>
      </c>
      <c r="L117" s="9">
        <f ca="1">[1]Оплата!Y115</f>
        <v>0</v>
      </c>
      <c r="M117" s="43">
        <f t="shared" si="24"/>
        <v>0</v>
      </c>
      <c r="N117" s="3">
        <f t="shared" si="24"/>
        <v>0</v>
      </c>
      <c r="O117" s="9">
        <f t="shared" si="18"/>
        <v>0</v>
      </c>
      <c r="P117" s="9"/>
      <c r="Q117" s="3">
        <f ca="1">K117-O117+L117+P117</f>
        <v>-292.4616000000006</v>
      </c>
      <c r="R117" s="3" t="str">
        <f t="shared" si="17"/>
        <v xml:space="preserve">№098 </v>
      </c>
    </row>
    <row r="118" spans="1:19">
      <c r="A118" s="39" t="s">
        <v>134</v>
      </c>
      <c r="B118" s="40">
        <v>16490.080000000002</v>
      </c>
      <c r="C118" s="40">
        <v>14230.76</v>
      </c>
      <c r="D118" s="40">
        <v>30720.9</v>
      </c>
      <c r="E118" s="40">
        <v>16494.09</v>
      </c>
      <c r="F118" s="40">
        <v>14232.86</v>
      </c>
      <c r="G118" s="40">
        <v>30727.02</v>
      </c>
      <c r="H118" s="40">
        <f t="shared" si="22"/>
        <v>4.0099999999983993</v>
      </c>
      <c r="I118" s="40">
        <f t="shared" si="22"/>
        <v>2.1000000000003638</v>
      </c>
      <c r="J118" s="40">
        <f t="shared" si="16"/>
        <v>6.1099999999987631</v>
      </c>
      <c r="K118" s="40">
        <f ca="1">[1]Оплата!BA116</f>
        <v>-3111.4886000000106</v>
      </c>
      <c r="L118" s="40">
        <f ca="1">[1]Оплата!Y116</f>
        <v>0</v>
      </c>
      <c r="M118" s="40">
        <f t="shared" si="24"/>
        <v>27.348199999989085</v>
      </c>
      <c r="N118" s="42">
        <f t="shared" si="24"/>
        <v>5.5650000000009641</v>
      </c>
      <c r="O118" s="39">
        <f>SUM(M118:N118)</f>
        <v>32.913199999990049</v>
      </c>
      <c r="P118" s="39"/>
      <c r="Q118" s="42">
        <f ca="1">K118-O118+L118+P118</f>
        <v>-3144.4018000000005</v>
      </c>
      <c r="R118" s="42" t="str">
        <f t="shared" si="17"/>
        <v xml:space="preserve">№099 </v>
      </c>
    </row>
    <row r="119" spans="1:19">
      <c r="A119" s="9" t="s">
        <v>135</v>
      </c>
      <c r="B119" s="9">
        <v>4.16</v>
      </c>
      <c r="C119" s="9">
        <v>1.73</v>
      </c>
      <c r="D119" s="9">
        <v>5.9</v>
      </c>
      <c r="E119" s="9">
        <v>4.16</v>
      </c>
      <c r="F119" s="9">
        <v>1.73</v>
      </c>
      <c r="G119" s="9">
        <v>5.9</v>
      </c>
      <c r="H119" s="43">
        <f t="shared" si="22"/>
        <v>0</v>
      </c>
      <c r="I119" s="43">
        <f t="shared" si="22"/>
        <v>0</v>
      </c>
      <c r="J119" s="43">
        <f t="shared" si="16"/>
        <v>0</v>
      </c>
      <c r="K119" s="9">
        <f ca="1">[1]Оплата!BA117</f>
        <v>-0.96790000000000087</v>
      </c>
      <c r="L119" s="9">
        <f ca="1">[1]Оплата!Y117</f>
        <v>0</v>
      </c>
      <c r="M119" s="43">
        <f t="shared" si="24"/>
        <v>0</v>
      </c>
      <c r="N119" s="3">
        <f t="shared" si="24"/>
        <v>0</v>
      </c>
      <c r="O119" s="9">
        <f t="shared" si="18"/>
        <v>0</v>
      </c>
      <c r="P119" s="9"/>
      <c r="Q119" s="3">
        <f ca="1">K119-O119+L119+P119</f>
        <v>-0.96790000000000087</v>
      </c>
      <c r="R119" s="3" t="str">
        <f t="shared" si="17"/>
        <v>№100</v>
      </c>
    </row>
    <row r="120" spans="1:19">
      <c r="A120" s="39" t="s">
        <v>136</v>
      </c>
      <c r="B120" s="40">
        <v>7063.07</v>
      </c>
      <c r="C120" s="40">
        <v>2410.9500000000003</v>
      </c>
      <c r="D120" s="40">
        <v>9474.18</v>
      </c>
      <c r="E120" s="40">
        <v>7063.07</v>
      </c>
      <c r="F120" s="40">
        <v>2410.9500000000003</v>
      </c>
      <c r="G120" s="40">
        <v>9474.18</v>
      </c>
      <c r="H120" s="40">
        <f t="shared" si="22"/>
        <v>0</v>
      </c>
      <c r="I120" s="40">
        <f t="shared" si="22"/>
        <v>0</v>
      </c>
      <c r="J120" s="40">
        <f t="shared" si="16"/>
        <v>0</v>
      </c>
      <c r="K120" s="40">
        <f ca="1">[1]Оплата!BA118</f>
        <v>-548.51719999999818</v>
      </c>
      <c r="L120" s="40">
        <f ca="1">[1]Оплата!Y118</f>
        <v>0</v>
      </c>
      <c r="M120" s="40">
        <f t="shared" si="24"/>
        <v>0</v>
      </c>
      <c r="N120" s="42">
        <f t="shared" si="24"/>
        <v>0</v>
      </c>
      <c r="O120" s="39">
        <f t="shared" si="18"/>
        <v>0</v>
      </c>
      <c r="P120" s="39"/>
      <c r="Q120" s="42">
        <f ca="1">K120-O120+L120+P120</f>
        <v>-548.51719999999818</v>
      </c>
      <c r="R120" s="42" t="str">
        <f t="shared" si="17"/>
        <v xml:space="preserve">№101 </v>
      </c>
    </row>
    <row r="121" spans="1:19">
      <c r="A121" s="9" t="s">
        <v>137</v>
      </c>
      <c r="B121" s="9"/>
      <c r="C121" s="9"/>
      <c r="D121" s="9"/>
      <c r="E121" s="9"/>
      <c r="F121" s="9"/>
      <c r="G121" s="9"/>
      <c r="H121" s="45" t="s">
        <v>32</v>
      </c>
      <c r="I121" s="45"/>
      <c r="J121" s="45"/>
      <c r="K121" s="9">
        <f ca="1">[1]Оплата!BA119</f>
        <v>0.23100999998973748</v>
      </c>
      <c r="L121" s="9">
        <f ca="1">[1]Оплата!Y119</f>
        <v>0</v>
      </c>
      <c r="M121" s="46"/>
      <c r="N121" s="3">
        <f t="shared" si="24"/>
        <v>0</v>
      </c>
      <c r="O121" s="9">
        <f t="shared" si="18"/>
        <v>0</v>
      </c>
      <c r="P121" s="9"/>
      <c r="Q121" s="3">
        <f ca="1">K121-O121+L121+P121</f>
        <v>0.23100999998973748</v>
      </c>
      <c r="R121" s="3" t="str">
        <f t="shared" si="17"/>
        <v>№102</v>
      </c>
    </row>
    <row r="122" spans="1:19">
      <c r="A122" s="39" t="s">
        <v>138</v>
      </c>
      <c r="B122" s="40">
        <v>26.19</v>
      </c>
      <c r="C122" s="40">
        <v>882.58</v>
      </c>
      <c r="D122" s="40">
        <v>908.79</v>
      </c>
      <c r="E122" s="40">
        <v>28.48</v>
      </c>
      <c r="F122" s="40">
        <v>882.58</v>
      </c>
      <c r="G122" s="40">
        <v>911.09</v>
      </c>
      <c r="H122" s="40">
        <f t="shared" si="22"/>
        <v>2.2899999999999991</v>
      </c>
      <c r="I122" s="40">
        <f t="shared" si="22"/>
        <v>0</v>
      </c>
      <c r="J122" s="40">
        <f t="shared" si="16"/>
        <v>2.2899999999999991</v>
      </c>
      <c r="K122" s="40">
        <f ca="1">[1]Оплата!BA120</f>
        <v>-13.941900000000011</v>
      </c>
      <c r="L122" s="40">
        <f ca="1">[1]Оплата!Y120</f>
        <v>0</v>
      </c>
      <c r="M122" s="40">
        <f t="shared" ref="M122:N132" si="25">H122*M$6</f>
        <v>15.617799999999995</v>
      </c>
      <c r="N122" s="42">
        <f t="shared" si="24"/>
        <v>0</v>
      </c>
      <c r="O122" s="39">
        <f t="shared" si="18"/>
        <v>15.617799999999995</v>
      </c>
      <c r="P122" s="39"/>
      <c r="Q122" s="42">
        <f ca="1">K122-O122+L122+P122</f>
        <v>-29.559700000000007</v>
      </c>
      <c r="R122" s="42" t="str">
        <f t="shared" si="17"/>
        <v xml:space="preserve">№103 </v>
      </c>
    </row>
    <row r="123" spans="1:19">
      <c r="A123" s="9" t="s">
        <v>139</v>
      </c>
      <c r="B123" s="9">
        <v>3275.7400000000002</v>
      </c>
      <c r="C123" s="9">
        <v>15128.720000000001</v>
      </c>
      <c r="D123" s="9">
        <v>18404.52</v>
      </c>
      <c r="E123" s="9">
        <v>3275.7400000000002</v>
      </c>
      <c r="F123" s="9">
        <v>15679.130000000001</v>
      </c>
      <c r="G123" s="9">
        <v>18954.93</v>
      </c>
      <c r="H123" s="43">
        <f t="shared" si="22"/>
        <v>0</v>
      </c>
      <c r="I123" s="43">
        <f t="shared" si="22"/>
        <v>550.40999999999985</v>
      </c>
      <c r="J123" s="43">
        <f t="shared" si="16"/>
        <v>550.40999999999985</v>
      </c>
      <c r="K123" s="9">
        <f ca="1">[1]Оплата!BA121</f>
        <v>-658.86170000000629</v>
      </c>
      <c r="L123" s="9">
        <f ca="1">[1]Оплата!Y121</f>
        <v>10000</v>
      </c>
      <c r="M123" s="46">
        <f t="shared" si="25"/>
        <v>0</v>
      </c>
      <c r="N123" s="3">
        <f t="shared" si="24"/>
        <v>1458.5864999999997</v>
      </c>
      <c r="O123" s="9">
        <f t="shared" si="18"/>
        <v>1458.5864999999997</v>
      </c>
      <c r="P123" s="9"/>
      <c r="Q123" s="3">
        <f ca="1">K123-O123+L123+P123</f>
        <v>7882.5517999999938</v>
      </c>
      <c r="R123" s="3" t="str">
        <f t="shared" si="17"/>
        <v xml:space="preserve">№104 </v>
      </c>
    </row>
    <row r="124" spans="1:19">
      <c r="A124" s="39" t="s">
        <v>140</v>
      </c>
      <c r="B124" s="40">
        <v>12319.550000000001</v>
      </c>
      <c r="C124" s="40">
        <v>5563.9800000000005</v>
      </c>
      <c r="D124" s="40">
        <v>17883.580000000002</v>
      </c>
      <c r="E124" s="40">
        <v>12319.550000000001</v>
      </c>
      <c r="F124" s="40">
        <v>5563.9800000000005</v>
      </c>
      <c r="G124" s="40">
        <v>17883.580000000002</v>
      </c>
      <c r="H124" s="40">
        <f t="shared" ref="H124:I130" si="26">E124-B124</f>
        <v>0</v>
      </c>
      <c r="I124" s="40">
        <f t="shared" si="26"/>
        <v>0</v>
      </c>
      <c r="J124" s="40">
        <f t="shared" si="16"/>
        <v>0</v>
      </c>
      <c r="K124" s="40">
        <f ca="1">[1]Оплата!BA122</f>
        <v>-10353.529200000008</v>
      </c>
      <c r="L124" s="40">
        <f ca="1">[1]Оплата!Y122</f>
        <v>0</v>
      </c>
      <c r="M124" s="40">
        <f t="shared" si="25"/>
        <v>0</v>
      </c>
      <c r="N124" s="42">
        <f t="shared" si="24"/>
        <v>0</v>
      </c>
      <c r="O124" s="39">
        <f t="shared" si="18"/>
        <v>0</v>
      </c>
      <c r="P124" s="39"/>
      <c r="Q124" s="42">
        <f ca="1">K124-O124+L124+P124</f>
        <v>-10353.529200000008</v>
      </c>
      <c r="R124" s="42" t="str">
        <f t="shared" si="17"/>
        <v>№104б</v>
      </c>
    </row>
    <row r="125" spans="1:19">
      <c r="A125" s="9" t="s">
        <v>141</v>
      </c>
      <c r="B125" s="9">
        <v>4588.24</v>
      </c>
      <c r="C125" s="9">
        <v>1025.79</v>
      </c>
      <c r="D125" s="9">
        <v>5614.05</v>
      </c>
      <c r="E125" s="9">
        <v>4588.24</v>
      </c>
      <c r="F125" s="9">
        <v>1025.8</v>
      </c>
      <c r="G125" s="9">
        <v>5614.06</v>
      </c>
      <c r="H125" s="43">
        <f t="shared" si="26"/>
        <v>0</v>
      </c>
      <c r="I125" s="43">
        <f t="shared" si="26"/>
        <v>9.9999999999909051E-3</v>
      </c>
      <c r="J125" s="43">
        <f t="shared" si="16"/>
        <v>9.9999999999909051E-3</v>
      </c>
      <c r="K125" s="9">
        <f ca="1">[1]Оплата!BA123</f>
        <v>115.27320000000122</v>
      </c>
      <c r="L125" s="9">
        <f ca="1">[1]Оплата!Y123</f>
        <v>0</v>
      </c>
      <c r="M125" s="43">
        <f t="shared" si="25"/>
        <v>0</v>
      </c>
      <c r="N125" s="3">
        <f t="shared" si="24"/>
        <v>2.6499999999975897E-2</v>
      </c>
      <c r="O125" s="9">
        <f t="shared" si="18"/>
        <v>2.6499999999975897E-2</v>
      </c>
      <c r="P125" s="9"/>
      <c r="Q125" s="3">
        <f ca="1">K125-O125+L125+P125</f>
        <v>115.24670000000125</v>
      </c>
      <c r="R125" s="3" t="str">
        <f t="shared" si="17"/>
        <v xml:space="preserve">№105 </v>
      </c>
    </row>
    <row r="126" spans="1:19">
      <c r="A126" s="39" t="s">
        <v>142</v>
      </c>
      <c r="B126" s="40">
        <v>1238.55</v>
      </c>
      <c r="C126" s="40">
        <v>663.09</v>
      </c>
      <c r="D126" s="40">
        <v>1901.65</v>
      </c>
      <c r="E126" s="40">
        <v>1238.55</v>
      </c>
      <c r="F126" s="40">
        <v>663.09</v>
      </c>
      <c r="G126" s="40">
        <v>1901.65</v>
      </c>
      <c r="H126" s="40">
        <f t="shared" si="26"/>
        <v>0</v>
      </c>
      <c r="I126" s="40">
        <f t="shared" si="26"/>
        <v>0</v>
      </c>
      <c r="J126" s="40">
        <f t="shared" si="16"/>
        <v>0</v>
      </c>
      <c r="K126" s="40">
        <f ca="1">[1]Оплата!BA124</f>
        <v>-130.37849999999952</v>
      </c>
      <c r="L126" s="40">
        <f ca="1">[1]Оплата!Y124</f>
        <v>0</v>
      </c>
      <c r="M126" s="40">
        <f t="shared" si="25"/>
        <v>0</v>
      </c>
      <c r="N126" s="42">
        <f t="shared" si="24"/>
        <v>0</v>
      </c>
      <c r="O126" s="39">
        <f t="shared" si="18"/>
        <v>0</v>
      </c>
      <c r="P126" s="39"/>
      <c r="Q126" s="42">
        <f ca="1">K126-O126+L126+P126</f>
        <v>-130.37849999999952</v>
      </c>
      <c r="R126" s="42" t="str">
        <f t="shared" si="17"/>
        <v xml:space="preserve">№106 </v>
      </c>
    </row>
    <row r="127" spans="1:19">
      <c r="A127" s="9" t="s">
        <v>143</v>
      </c>
      <c r="B127" s="9"/>
      <c r="C127" s="9"/>
      <c r="D127" s="9"/>
      <c r="E127" s="9"/>
      <c r="F127" s="9"/>
      <c r="G127" s="9"/>
      <c r="H127" s="43"/>
      <c r="I127" s="43"/>
      <c r="J127" s="43"/>
      <c r="K127" s="9">
        <f ca="1">[1]Оплата!BA125</f>
        <v>0.62</v>
      </c>
      <c r="L127" s="9">
        <f ca="1">[1]Оплата!Y125</f>
        <v>0</v>
      </c>
      <c r="M127" s="43">
        <f t="shared" si="25"/>
        <v>0</v>
      </c>
      <c r="N127" s="3">
        <f t="shared" si="24"/>
        <v>0</v>
      </c>
      <c r="O127" s="9">
        <f t="shared" si="18"/>
        <v>0</v>
      </c>
      <c r="P127" s="9"/>
      <c r="Q127" s="3">
        <f ca="1">K127-O127+L127+P127</f>
        <v>0.62</v>
      </c>
      <c r="R127" s="3" t="str">
        <f>A127</f>
        <v xml:space="preserve">№107 </v>
      </c>
      <c r="S127" t="s">
        <v>96</v>
      </c>
    </row>
    <row r="128" spans="1:19">
      <c r="A128" s="39" t="s">
        <v>144</v>
      </c>
      <c r="B128" s="40">
        <v>10599.16</v>
      </c>
      <c r="C128" s="40">
        <v>6583.76</v>
      </c>
      <c r="D128" s="40">
        <v>17182.93</v>
      </c>
      <c r="E128" s="40">
        <v>10599.16</v>
      </c>
      <c r="F128" s="40">
        <v>6583.76</v>
      </c>
      <c r="G128" s="40">
        <v>17182.93</v>
      </c>
      <c r="H128" s="40">
        <f t="shared" si="26"/>
        <v>0</v>
      </c>
      <c r="I128" s="40">
        <f t="shared" si="26"/>
        <v>0</v>
      </c>
      <c r="J128" s="40">
        <f t="shared" si="16"/>
        <v>0</v>
      </c>
      <c r="K128" s="40">
        <f ca="1">[1]Оплата!BA126</f>
        <v>-4880.1322999999957</v>
      </c>
      <c r="L128" s="40">
        <f ca="1">[1]Оплата!Y126</f>
        <v>0</v>
      </c>
      <c r="M128" s="40">
        <f t="shared" si="25"/>
        <v>0</v>
      </c>
      <c r="N128" s="42">
        <f t="shared" si="24"/>
        <v>0</v>
      </c>
      <c r="O128" s="39">
        <f t="shared" si="18"/>
        <v>0</v>
      </c>
      <c r="P128" s="39"/>
      <c r="Q128" s="42">
        <f ca="1">K128-O128+L128+P128</f>
        <v>-4880.1322999999957</v>
      </c>
      <c r="R128" s="42" t="str">
        <f t="shared" si="17"/>
        <v xml:space="preserve">№108 </v>
      </c>
    </row>
    <row r="129" spans="1:18">
      <c r="A129" s="9" t="s">
        <v>145</v>
      </c>
      <c r="B129" s="9">
        <v>1306.19</v>
      </c>
      <c r="C129" s="9">
        <v>1449.34</v>
      </c>
      <c r="D129" s="9">
        <v>2755.54</v>
      </c>
      <c r="E129" s="9">
        <v>1306.22</v>
      </c>
      <c r="F129" s="9">
        <v>1449.3600000000001</v>
      </c>
      <c r="G129" s="9">
        <v>2755.59</v>
      </c>
      <c r="H129" s="43">
        <f t="shared" si="26"/>
        <v>2.9999999999972715E-2</v>
      </c>
      <c r="I129" s="43">
        <f t="shared" si="26"/>
        <v>2.0000000000209184E-2</v>
      </c>
      <c r="J129" s="43">
        <f t="shared" si="16"/>
        <v>5.0000000000181899E-2</v>
      </c>
      <c r="K129" s="9">
        <f ca="1">[1]Оплата!BA127</f>
        <v>-0.41700000000058424</v>
      </c>
      <c r="L129" s="9">
        <f ca="1">[1]Оплата!Y127</f>
        <v>0</v>
      </c>
      <c r="M129" s="43">
        <f t="shared" si="25"/>
        <v>0.20459999999981393</v>
      </c>
      <c r="N129" s="3">
        <f t="shared" si="25"/>
        <v>5.3000000000554333E-2</v>
      </c>
      <c r="O129" s="9">
        <f t="shared" si="18"/>
        <v>0.25760000000036826</v>
      </c>
      <c r="P129" s="9"/>
      <c r="Q129" s="3">
        <f ca="1">K129-O129+L129+P129</f>
        <v>-0.67460000000095244</v>
      </c>
      <c r="R129" s="3" t="str">
        <f t="shared" si="17"/>
        <v xml:space="preserve">№109 </v>
      </c>
    </row>
    <row r="130" spans="1:18">
      <c r="A130" s="39" t="s">
        <v>146</v>
      </c>
      <c r="B130" s="40">
        <v>12254.68</v>
      </c>
      <c r="C130" s="40">
        <v>6391.37</v>
      </c>
      <c r="D130" s="40">
        <v>18646.150000000001</v>
      </c>
      <c r="E130" s="40">
        <v>12256.76</v>
      </c>
      <c r="F130" s="40">
        <v>6392.4000000000005</v>
      </c>
      <c r="G130" s="40">
        <v>18649.260000000002</v>
      </c>
      <c r="H130" s="40">
        <f t="shared" si="26"/>
        <v>2.0799999999999272</v>
      </c>
      <c r="I130" s="40">
        <f t="shared" si="26"/>
        <v>1.0300000000006548</v>
      </c>
      <c r="J130" s="40">
        <f t="shared" si="16"/>
        <v>3.1100000000005821</v>
      </c>
      <c r="K130" s="40">
        <f ca="1">[1]Оплата!BA128</f>
        <v>-12775.669800000001</v>
      </c>
      <c r="L130" s="40">
        <f ca="1">[1]Оплата!Y128</f>
        <v>0</v>
      </c>
      <c r="M130" s="40">
        <f t="shared" si="25"/>
        <v>14.185599999999503</v>
      </c>
      <c r="N130" s="42">
        <f t="shared" si="25"/>
        <v>2.7295000000017353</v>
      </c>
      <c r="O130" s="39">
        <f t="shared" si="18"/>
        <v>16.915100000001239</v>
      </c>
      <c r="P130" s="39"/>
      <c r="Q130" s="42">
        <f ca="1">K130-O130+L130+P130</f>
        <v>-12792.584900000003</v>
      </c>
      <c r="R130" s="42" t="str">
        <f t="shared" si="17"/>
        <v xml:space="preserve">№110 </v>
      </c>
    </row>
    <row r="131" spans="1:18">
      <c r="A131" s="9" t="s">
        <v>147</v>
      </c>
      <c r="B131" s="9"/>
      <c r="C131" s="9"/>
      <c r="D131" s="9"/>
      <c r="E131" s="9"/>
      <c r="F131" s="9"/>
      <c r="G131" s="9"/>
      <c r="H131" s="43"/>
      <c r="I131" s="43"/>
      <c r="J131" s="43"/>
      <c r="K131" s="9">
        <f ca="1">[1]Оплата!BA129</f>
        <v>402.83109999999988</v>
      </c>
      <c r="L131" s="9">
        <f ca="1">[1]Оплата!Y129</f>
        <v>0</v>
      </c>
      <c r="M131" s="46">
        <f t="shared" si="25"/>
        <v>0</v>
      </c>
      <c r="N131" s="3">
        <f t="shared" si="25"/>
        <v>0</v>
      </c>
      <c r="O131" s="9">
        <f t="shared" si="18"/>
        <v>0</v>
      </c>
      <c r="P131" s="9"/>
      <c r="Q131" s="3">
        <f ca="1">K131-O131+L131+P131</f>
        <v>402.83109999999988</v>
      </c>
      <c r="R131" s="3" t="str">
        <f t="shared" si="17"/>
        <v xml:space="preserve">№111 </v>
      </c>
    </row>
    <row r="132" spans="1:18">
      <c r="A132" s="39" t="s">
        <v>148</v>
      </c>
      <c r="B132" s="40"/>
      <c r="C132" s="40"/>
      <c r="D132" s="40"/>
      <c r="E132" s="40"/>
      <c r="F132" s="40"/>
      <c r="G132" s="40"/>
      <c r="H132" s="45" t="s">
        <v>32</v>
      </c>
      <c r="I132" s="45"/>
      <c r="J132" s="45"/>
      <c r="K132" s="40">
        <f ca="1">[1]Оплата!BA130</f>
        <v>-4.2000000019015715E-3</v>
      </c>
      <c r="L132" s="40">
        <f ca="1">[1]Оплата!Y130</f>
        <v>0</v>
      </c>
      <c r="M132" s="40"/>
      <c r="N132" s="42">
        <f t="shared" si="25"/>
        <v>0</v>
      </c>
      <c r="O132" s="39">
        <f t="shared" si="18"/>
        <v>0</v>
      </c>
      <c r="P132" s="39"/>
      <c r="Q132" s="42">
        <f ca="1">K132-O132+L132+P132</f>
        <v>-4.2000000019015715E-3</v>
      </c>
      <c r="R132" s="42" t="str">
        <f t="shared" si="17"/>
        <v>№112 сбыт</v>
      </c>
    </row>
    <row r="133" spans="1:18">
      <c r="A133" s="9" t="s">
        <v>149</v>
      </c>
      <c r="B133" s="9">
        <v>4065.83</v>
      </c>
      <c r="C133" s="9">
        <v>1568.64</v>
      </c>
      <c r="D133" s="9">
        <v>5634.4800000000005</v>
      </c>
      <c r="E133" s="9">
        <v>4065.83</v>
      </c>
      <c r="F133" s="9">
        <v>1568.64</v>
      </c>
      <c r="G133" s="9">
        <v>5634.4800000000005</v>
      </c>
      <c r="H133" s="45" t="s">
        <v>32</v>
      </c>
      <c r="I133" s="45"/>
      <c r="J133" s="45"/>
      <c r="K133" s="9">
        <f ca="1">[1]Оплата!BA131</f>
        <v>0.86440000000129658</v>
      </c>
      <c r="L133" s="9">
        <f ca="1">[1]Оплата!Y131</f>
        <v>0</v>
      </c>
      <c r="M133" s="43"/>
      <c r="N133" s="3"/>
      <c r="O133" s="9"/>
      <c r="P133" s="9"/>
      <c r="Q133" s="3">
        <f ca="1">K133-O133+L133+P133</f>
        <v>0.86440000000129658</v>
      </c>
      <c r="R133" s="3" t="str">
        <f t="shared" si="17"/>
        <v>№113 сбыт</v>
      </c>
    </row>
    <row r="134" spans="1:18">
      <c r="A134" s="39" t="s">
        <v>150</v>
      </c>
      <c r="B134" s="40">
        <v>13003.93</v>
      </c>
      <c r="C134" s="40">
        <v>4166.7300000000005</v>
      </c>
      <c r="D134" s="40">
        <v>17170.670000000002</v>
      </c>
      <c r="E134" s="40">
        <v>13003.93</v>
      </c>
      <c r="F134" s="40">
        <v>4166.7300000000005</v>
      </c>
      <c r="G134" s="40">
        <v>17170.670000000002</v>
      </c>
      <c r="H134" s="40">
        <f t="shared" ref="H134:I138" si="27">E134-B134</f>
        <v>0</v>
      </c>
      <c r="I134" s="40">
        <f t="shared" si="27"/>
        <v>0</v>
      </c>
      <c r="J134" s="40">
        <f t="shared" si="16"/>
        <v>0</v>
      </c>
      <c r="K134" s="40">
        <f ca="1">[1]Оплата!BA132</f>
        <v>932.91970000000026</v>
      </c>
      <c r="L134" s="40">
        <f ca="1">[1]Оплата!Y132</f>
        <v>0</v>
      </c>
      <c r="M134" s="40">
        <f t="shared" ref="M134:N138" si="28">H134*M$6</f>
        <v>0</v>
      </c>
      <c r="N134" s="42">
        <f t="shared" si="28"/>
        <v>0</v>
      </c>
      <c r="O134" s="39">
        <f t="shared" si="18"/>
        <v>0</v>
      </c>
      <c r="P134" s="39"/>
      <c r="Q134" s="42">
        <f ca="1">K134-O134+L134+P134</f>
        <v>932.91970000000026</v>
      </c>
      <c r="R134" s="42" t="str">
        <f t="shared" si="17"/>
        <v xml:space="preserve">№114 </v>
      </c>
    </row>
    <row r="135" spans="1:18">
      <c r="A135" s="9" t="s">
        <v>151</v>
      </c>
      <c r="B135" s="9">
        <v>1087.78</v>
      </c>
      <c r="C135" s="9">
        <v>289.83</v>
      </c>
      <c r="D135" s="9">
        <v>1377.75</v>
      </c>
      <c r="E135" s="9">
        <v>1087.78</v>
      </c>
      <c r="F135" s="9">
        <v>289.83</v>
      </c>
      <c r="G135" s="9">
        <v>1377.75</v>
      </c>
      <c r="H135" s="43">
        <f t="shared" si="27"/>
        <v>0</v>
      </c>
      <c r="I135" s="43">
        <f t="shared" si="27"/>
        <v>0</v>
      </c>
      <c r="J135" s="43">
        <f t="shared" si="16"/>
        <v>0</v>
      </c>
      <c r="K135" s="9">
        <f ca="1">[1]Оплата!BA133</f>
        <v>163.26830000000047</v>
      </c>
      <c r="L135" s="9">
        <f ca="1">[1]Оплата!Y133</f>
        <v>0</v>
      </c>
      <c r="M135" s="43">
        <f t="shared" si="28"/>
        <v>0</v>
      </c>
      <c r="N135" s="3">
        <f t="shared" si="28"/>
        <v>0</v>
      </c>
      <c r="O135" s="9">
        <f t="shared" si="18"/>
        <v>0</v>
      </c>
      <c r="P135" s="9"/>
      <c r="Q135" s="3">
        <f ca="1">K135-O135+L135+P135</f>
        <v>163.26830000000047</v>
      </c>
      <c r="R135" s="3" t="str">
        <f t="shared" si="17"/>
        <v xml:space="preserve">№115 </v>
      </c>
    </row>
    <row r="136" spans="1:18">
      <c r="A136" s="39" t="s">
        <v>152</v>
      </c>
      <c r="B136" s="40">
        <v>6697.6500000000005</v>
      </c>
      <c r="C136" s="40">
        <v>4490.66</v>
      </c>
      <c r="D136" s="40">
        <v>11188.32</v>
      </c>
      <c r="E136" s="40">
        <v>6697.6500000000005</v>
      </c>
      <c r="F136" s="40">
        <v>4490.66</v>
      </c>
      <c r="G136" s="40">
        <v>11188.32</v>
      </c>
      <c r="H136" s="40">
        <f t="shared" si="27"/>
        <v>0</v>
      </c>
      <c r="I136" s="40">
        <f t="shared" si="27"/>
        <v>0</v>
      </c>
      <c r="J136" s="40">
        <f t="shared" si="16"/>
        <v>0</v>
      </c>
      <c r="K136" s="40">
        <f ca="1">[1]Оплата!BA134</f>
        <v>-19899.890900000009</v>
      </c>
      <c r="L136" s="40">
        <f ca="1">[1]Оплата!Y134</f>
        <v>0</v>
      </c>
      <c r="M136" s="40">
        <f t="shared" si="28"/>
        <v>0</v>
      </c>
      <c r="N136" s="42">
        <f t="shared" si="28"/>
        <v>0</v>
      </c>
      <c r="O136" s="39">
        <f t="shared" si="18"/>
        <v>0</v>
      </c>
      <c r="P136" s="39"/>
      <c r="Q136" s="42">
        <f ca="1">K136-O136+L136+P136</f>
        <v>-19899.890900000009</v>
      </c>
      <c r="R136" s="42" t="str">
        <f t="shared" si="17"/>
        <v xml:space="preserve">№116 </v>
      </c>
    </row>
    <row r="137" spans="1:18">
      <c r="A137" s="9" t="s">
        <v>153</v>
      </c>
      <c r="B137" s="9">
        <v>22647.27</v>
      </c>
      <c r="C137" s="9">
        <v>13552.49</v>
      </c>
      <c r="D137" s="9">
        <v>36199.78</v>
      </c>
      <c r="E137" s="9">
        <v>22647.27</v>
      </c>
      <c r="F137" s="9">
        <v>13552.49</v>
      </c>
      <c r="G137" s="9">
        <v>36199.78</v>
      </c>
      <c r="H137" s="43">
        <f t="shared" si="27"/>
        <v>0</v>
      </c>
      <c r="I137" s="43">
        <f t="shared" si="27"/>
        <v>0</v>
      </c>
      <c r="J137" s="43">
        <f t="shared" si="16"/>
        <v>0</v>
      </c>
      <c r="K137" s="9">
        <f ca="1">[1]Оплата!BA135</f>
        <v>-11213.453700000005</v>
      </c>
      <c r="L137" s="9">
        <f ca="1">[1]Оплата!Y135</f>
        <v>11500</v>
      </c>
      <c r="M137" s="43">
        <f t="shared" si="28"/>
        <v>0</v>
      </c>
      <c r="N137" s="3">
        <f t="shared" si="28"/>
        <v>0</v>
      </c>
      <c r="O137" s="9">
        <f t="shared" si="18"/>
        <v>0</v>
      </c>
      <c r="P137" s="9"/>
      <c r="Q137" s="3">
        <f ca="1">K137-O137+L137+P137</f>
        <v>286.54629999999452</v>
      </c>
      <c r="R137" s="3" t="str">
        <f t="shared" si="17"/>
        <v xml:space="preserve">№117 </v>
      </c>
    </row>
    <row r="138" spans="1:18">
      <c r="A138" s="39" t="s">
        <v>154</v>
      </c>
      <c r="B138" s="40">
        <v>6875.63</v>
      </c>
      <c r="C138" s="40">
        <v>3056.18</v>
      </c>
      <c r="D138" s="40">
        <v>9931.81</v>
      </c>
      <c r="E138" s="40">
        <v>6875.63</v>
      </c>
      <c r="F138" s="40">
        <v>3056.18</v>
      </c>
      <c r="G138" s="40">
        <v>9931.81</v>
      </c>
      <c r="H138" s="40">
        <f t="shared" si="27"/>
        <v>0</v>
      </c>
      <c r="I138" s="40">
        <f t="shared" si="27"/>
        <v>0</v>
      </c>
      <c r="J138" s="40">
        <f t="shared" si="16"/>
        <v>0</v>
      </c>
      <c r="K138" s="40">
        <f ca="1">[1]Оплата!BA136</f>
        <v>-9.0000000000145519E-4</v>
      </c>
      <c r="L138" s="40">
        <f ca="1">[1]Оплата!Y136</f>
        <v>0</v>
      </c>
      <c r="M138" s="40">
        <f t="shared" si="28"/>
        <v>0</v>
      </c>
      <c r="N138" s="42">
        <f t="shared" si="28"/>
        <v>0</v>
      </c>
      <c r="O138" s="39">
        <f t="shared" si="18"/>
        <v>0</v>
      </c>
      <c r="P138" s="39"/>
      <c r="Q138" s="42">
        <f ca="1">K138-O138+L138+P138</f>
        <v>-9.0000000000145519E-4</v>
      </c>
      <c r="R138" s="42" t="str">
        <f t="shared" si="17"/>
        <v xml:space="preserve">№118 </v>
      </c>
    </row>
    <row r="139" spans="1:18">
      <c r="A139" s="9" t="s">
        <v>155</v>
      </c>
      <c r="B139" s="9"/>
      <c r="C139" s="9"/>
      <c r="D139" s="9"/>
      <c r="E139" s="9"/>
      <c r="F139" s="9"/>
      <c r="G139" s="9"/>
      <c r="H139" s="43"/>
      <c r="I139" s="43"/>
      <c r="J139" s="43">
        <f t="shared" ref="J139:J201" si="29">SUM(H139:I139)</f>
        <v>0</v>
      </c>
      <c r="K139" s="9">
        <f ca="1">[1]Оплата!BA137</f>
        <v>0</v>
      </c>
      <c r="L139" s="9">
        <f ca="1">[1]Оплата!Y137</f>
        <v>0</v>
      </c>
      <c r="M139" s="46"/>
      <c r="N139" s="3"/>
      <c r="O139" s="9"/>
      <c r="P139" s="9"/>
      <c r="Q139" s="3">
        <f ca="1">K139-O139+L139+P139</f>
        <v>0</v>
      </c>
      <c r="R139" s="3" t="str">
        <f t="shared" ref="R139:R202" si="30">A139</f>
        <v>№118а не установлен</v>
      </c>
    </row>
    <row r="140" spans="1:18">
      <c r="A140" s="39" t="s">
        <v>156</v>
      </c>
      <c r="B140" s="40">
        <v>4965.83</v>
      </c>
      <c r="C140" s="40">
        <v>5588.55</v>
      </c>
      <c r="D140" s="40">
        <v>10554.380000000001</v>
      </c>
      <c r="E140" s="40">
        <v>5167.49</v>
      </c>
      <c r="F140" s="40">
        <v>5710.37</v>
      </c>
      <c r="G140" s="40">
        <v>10877.87</v>
      </c>
      <c r="H140" s="40">
        <f>E140-B140</f>
        <v>201.65999999999985</v>
      </c>
      <c r="I140" s="40">
        <f>F140-C140</f>
        <v>121.81999999999971</v>
      </c>
      <c r="J140" s="40">
        <f t="shared" si="29"/>
        <v>323.47999999999956</v>
      </c>
      <c r="K140" s="40">
        <f ca="1">[1]Оплата!BA138</f>
        <v>-1445.6542999999995</v>
      </c>
      <c r="L140" s="40">
        <f ca="1">[1]Оплата!Y138</f>
        <v>0</v>
      </c>
      <c r="M140" s="40">
        <f>H140*M$6</f>
        <v>1375.321199999999</v>
      </c>
      <c r="N140" s="42">
        <f>I140*N$6</f>
        <v>322.82299999999924</v>
      </c>
      <c r="O140" s="39">
        <f t="shared" ref="O140:O204" si="31">SUM(M140:N140)</f>
        <v>1698.1441999999981</v>
      </c>
      <c r="P140" s="39"/>
      <c r="Q140" s="42">
        <f ca="1">K140-O140+L140+P140</f>
        <v>-3143.7984999999976</v>
      </c>
      <c r="R140" s="42" t="str">
        <f t="shared" si="30"/>
        <v xml:space="preserve">№119 </v>
      </c>
    </row>
    <row r="141" spans="1:18">
      <c r="A141" s="9" t="s">
        <v>157</v>
      </c>
      <c r="B141" s="9"/>
      <c r="C141" s="9"/>
      <c r="D141" s="9"/>
      <c r="E141" s="9"/>
      <c r="F141" s="9"/>
      <c r="G141" s="9"/>
      <c r="H141" s="43"/>
      <c r="I141" s="43"/>
      <c r="J141" s="43">
        <f t="shared" si="29"/>
        <v>0</v>
      </c>
      <c r="K141" s="9">
        <f ca="1">[1]Оплата!BA139</f>
        <v>0</v>
      </c>
      <c r="L141" s="9">
        <f ca="1">[1]Оплата!Y139</f>
        <v>0</v>
      </c>
      <c r="M141" s="43"/>
      <c r="N141" s="3"/>
      <c r="O141" s="9"/>
      <c r="P141" s="9"/>
      <c r="Q141" s="3">
        <f ca="1">K141-O141+L141+P141</f>
        <v>0</v>
      </c>
      <c r="R141" s="3" t="str">
        <f t="shared" si="30"/>
        <v>№120  снят</v>
      </c>
    </row>
    <row r="142" spans="1:18">
      <c r="A142" s="39" t="s">
        <v>158</v>
      </c>
      <c r="B142" s="40"/>
      <c r="C142" s="40"/>
      <c r="D142" s="40"/>
      <c r="E142" s="40"/>
      <c r="F142" s="40"/>
      <c r="G142" s="40"/>
      <c r="H142" s="45" t="s">
        <v>32</v>
      </c>
      <c r="I142" s="45"/>
      <c r="J142" s="45"/>
      <c r="K142" s="40">
        <f ca="1">[1]Оплата!BA140</f>
        <v>7.9999999998108251E-3</v>
      </c>
      <c r="L142" s="40">
        <f ca="1">[1]Оплата!Y140</f>
        <v>0</v>
      </c>
      <c r="M142" s="40"/>
      <c r="N142" s="42">
        <f>I142*N$6</f>
        <v>0</v>
      </c>
      <c r="O142" s="39">
        <f t="shared" si="31"/>
        <v>0</v>
      </c>
      <c r="P142" s="39"/>
      <c r="Q142" s="42">
        <f ca="1">K142-O142+L142+P142</f>
        <v>7.9999999998108251E-3</v>
      </c>
      <c r="R142" s="42" t="str">
        <f t="shared" si="30"/>
        <v xml:space="preserve">№121 </v>
      </c>
    </row>
    <row r="143" spans="1:18">
      <c r="A143" s="9" t="s">
        <v>159</v>
      </c>
      <c r="B143" s="9">
        <v>1711.73</v>
      </c>
      <c r="C143" s="9">
        <v>348.95</v>
      </c>
      <c r="D143" s="9">
        <v>2060.69</v>
      </c>
      <c r="E143" s="9">
        <v>1711.73</v>
      </c>
      <c r="F143" s="9">
        <v>348.96</v>
      </c>
      <c r="G143" s="9">
        <v>2060.69</v>
      </c>
      <c r="H143" s="43">
        <f t="shared" ref="H143:I150" si="32">E143-B143</f>
        <v>0</v>
      </c>
      <c r="I143" s="43">
        <f t="shared" si="32"/>
        <v>9.9999999999909051E-3</v>
      </c>
      <c r="J143" s="43">
        <f t="shared" si="29"/>
        <v>9.9999999999909051E-3</v>
      </c>
      <c r="K143" s="9">
        <f ca="1">[1]Оплата!BA141</f>
        <v>-104.14310000000006</v>
      </c>
      <c r="L143" s="9">
        <f ca="1">[1]Оплата!Y141</f>
        <v>0</v>
      </c>
      <c r="M143" s="43">
        <f>H143*M$6</f>
        <v>0</v>
      </c>
      <c r="N143" s="3">
        <f>I143*N$6</f>
        <v>2.6499999999975897E-2</v>
      </c>
      <c r="O143" s="9">
        <f t="shared" si="31"/>
        <v>2.6499999999975897E-2</v>
      </c>
      <c r="P143" s="9"/>
      <c r="Q143" s="3">
        <f ca="1">K143-O143+L143+P143</f>
        <v>-104.16960000000003</v>
      </c>
      <c r="R143" s="3" t="str">
        <f t="shared" si="30"/>
        <v xml:space="preserve">№122 </v>
      </c>
    </row>
    <row r="144" spans="1:18">
      <c r="A144" s="39" t="s">
        <v>160</v>
      </c>
      <c r="B144" s="40">
        <v>2183.54</v>
      </c>
      <c r="C144" s="40">
        <v>510.07</v>
      </c>
      <c r="D144" s="40">
        <v>2693.63</v>
      </c>
      <c r="E144" s="40"/>
      <c r="F144" s="40"/>
      <c r="G144" s="40"/>
      <c r="H144" s="40"/>
      <c r="I144" s="40"/>
      <c r="J144" s="40"/>
      <c r="K144" s="40">
        <f ca="1">[1]Оплата!BA142</f>
        <v>-1509.8233999999989</v>
      </c>
      <c r="L144" s="40">
        <f ca="1">[1]Оплата!Y142</f>
        <v>0</v>
      </c>
      <c r="M144" s="40">
        <f>H144*M$6</f>
        <v>0</v>
      </c>
      <c r="N144" s="42">
        <f>I144*N$6</f>
        <v>0</v>
      </c>
      <c r="O144" s="39">
        <f t="shared" si="31"/>
        <v>0</v>
      </c>
      <c r="P144" s="39"/>
      <c r="Q144" s="42">
        <f ca="1">K144-O144+L144+P144</f>
        <v>-1509.8233999999989</v>
      </c>
      <c r="R144" s="42" t="str">
        <f t="shared" si="30"/>
        <v xml:space="preserve">№123 </v>
      </c>
    </row>
    <row r="145" spans="1:18">
      <c r="A145" s="9" t="s">
        <v>161</v>
      </c>
      <c r="B145" s="9">
        <v>9412.56</v>
      </c>
      <c r="C145" s="9">
        <v>2007.53</v>
      </c>
      <c r="D145" s="9">
        <v>11420.09</v>
      </c>
      <c r="E145" s="9">
        <v>9412.56</v>
      </c>
      <c r="F145" s="9">
        <v>2007.53</v>
      </c>
      <c r="G145" s="9">
        <v>11420.09</v>
      </c>
      <c r="H145" s="43">
        <f t="shared" si="32"/>
        <v>0</v>
      </c>
      <c r="I145" s="43">
        <f t="shared" si="32"/>
        <v>0</v>
      </c>
      <c r="J145" s="43">
        <f t="shared" si="29"/>
        <v>0</v>
      </c>
      <c r="K145" s="9">
        <f ca="1">[1]Оплата!BA143</f>
        <v>29.438200000005395</v>
      </c>
      <c r="L145" s="9">
        <f ca="1">[1]Оплата!Y143</f>
        <v>0</v>
      </c>
      <c r="M145" s="43">
        <f>H145*M$6</f>
        <v>0</v>
      </c>
      <c r="N145" s="3">
        <f>I145*N$6</f>
        <v>0</v>
      </c>
      <c r="O145" s="9">
        <f t="shared" si="31"/>
        <v>0</v>
      </c>
      <c r="P145" s="9"/>
      <c r="Q145" s="3">
        <f ca="1">K145-O145+L145+P145</f>
        <v>29.438200000005395</v>
      </c>
      <c r="R145" s="3" t="str">
        <f t="shared" si="30"/>
        <v xml:space="preserve">№123а </v>
      </c>
    </row>
    <row r="146" spans="1:18">
      <c r="A146" s="39" t="s">
        <v>162</v>
      </c>
      <c r="B146" s="40"/>
      <c r="C146" s="40"/>
      <c r="D146" s="40"/>
      <c r="E146" s="40"/>
      <c r="F146" s="40"/>
      <c r="G146" s="40"/>
      <c r="H146" s="40">
        <f t="shared" si="32"/>
        <v>0</v>
      </c>
      <c r="I146" s="40">
        <f t="shared" si="32"/>
        <v>0</v>
      </c>
      <c r="J146" s="40">
        <f t="shared" si="29"/>
        <v>0</v>
      </c>
      <c r="K146" s="40">
        <f ca="1">[1]Оплата!BA144</f>
        <v>498.18489999999997</v>
      </c>
      <c r="L146" s="40">
        <f>[1]Оплата!Y144</f>
        <v>0</v>
      </c>
      <c r="M146" s="40"/>
      <c r="N146" s="42"/>
      <c r="O146" s="39"/>
      <c r="P146" s="39"/>
      <c r="Q146" s="42">
        <f ca="1">K146-O146+L146+P146</f>
        <v>498.18489999999997</v>
      </c>
      <c r="R146" s="42" t="str">
        <f t="shared" si="30"/>
        <v>№124 сбыт</v>
      </c>
    </row>
    <row r="147" spans="1:18">
      <c r="A147" s="9" t="s">
        <v>163</v>
      </c>
      <c r="B147" s="9">
        <v>3319.84</v>
      </c>
      <c r="C147" s="9">
        <v>1479.78</v>
      </c>
      <c r="D147" s="9">
        <v>4799.71</v>
      </c>
      <c r="E147" s="9">
        <v>3319.84</v>
      </c>
      <c r="F147" s="9">
        <v>1479.78</v>
      </c>
      <c r="G147" s="9">
        <v>4799.71</v>
      </c>
      <c r="H147" s="43">
        <f t="shared" si="32"/>
        <v>0</v>
      </c>
      <c r="I147" s="43">
        <f t="shared" si="32"/>
        <v>0</v>
      </c>
      <c r="J147" s="43">
        <f t="shared" si="29"/>
        <v>0</v>
      </c>
      <c r="K147" s="9">
        <f ca="1">[1]Оплата!BA145</f>
        <v>2645.5855999999994</v>
      </c>
      <c r="L147" s="9">
        <f ca="1">[1]Оплата!Y145</f>
        <v>0</v>
      </c>
      <c r="M147" s="46">
        <f t="shared" ref="M147:N162" si="33">H147*M$6</f>
        <v>0</v>
      </c>
      <c r="N147" s="3">
        <f t="shared" si="33"/>
        <v>0</v>
      </c>
      <c r="O147" s="9">
        <f t="shared" si="31"/>
        <v>0</v>
      </c>
      <c r="P147" s="9"/>
      <c r="Q147" s="3">
        <f ca="1">K147-O147+L147+P147</f>
        <v>2645.5855999999994</v>
      </c>
      <c r="R147" s="3" t="str">
        <f t="shared" si="30"/>
        <v xml:space="preserve">№125 </v>
      </c>
    </row>
    <row r="148" spans="1:18">
      <c r="A148" s="39" t="s">
        <v>164</v>
      </c>
      <c r="B148" s="40">
        <v>6344.92</v>
      </c>
      <c r="C148" s="40">
        <v>1910.1100000000001</v>
      </c>
      <c r="D148" s="40">
        <v>8255.0400000000009</v>
      </c>
      <c r="E148" s="40">
        <v>6344.93</v>
      </c>
      <c r="F148" s="40">
        <v>1910.1200000000001</v>
      </c>
      <c r="G148" s="40">
        <v>8255.0499999999993</v>
      </c>
      <c r="H148" s="40">
        <f t="shared" si="32"/>
        <v>1.0000000000218279E-2</v>
      </c>
      <c r="I148" s="40">
        <f t="shared" si="32"/>
        <v>9.9999999999909051E-3</v>
      </c>
      <c r="J148" s="40">
        <f t="shared" si="29"/>
        <v>2.0000000000209184E-2</v>
      </c>
      <c r="K148" s="40">
        <f ca="1">[1]Оплата!BA146</f>
        <v>-8432.5478999999978</v>
      </c>
      <c r="L148" s="40">
        <f ca="1">[1]Оплата!Y146</f>
        <v>0</v>
      </c>
      <c r="M148" s="40">
        <f t="shared" si="33"/>
        <v>6.8200000001488667E-2</v>
      </c>
      <c r="N148" s="42">
        <f t="shared" si="33"/>
        <v>2.6499999999975897E-2</v>
      </c>
      <c r="O148" s="39">
        <f t="shared" si="31"/>
        <v>9.4700000001464557E-2</v>
      </c>
      <c r="P148" s="39"/>
      <c r="Q148" s="42">
        <f ca="1">K148-O148+L148+P148</f>
        <v>-8432.6425999999992</v>
      </c>
      <c r="R148" s="42" t="str">
        <f t="shared" si="30"/>
        <v xml:space="preserve">№126\1 </v>
      </c>
    </row>
    <row r="149" spans="1:18">
      <c r="A149" s="9" t="s">
        <v>165</v>
      </c>
      <c r="B149" s="9">
        <v>5047.57</v>
      </c>
      <c r="C149" s="9">
        <v>2693.92</v>
      </c>
      <c r="D149" s="9">
        <v>7741.63</v>
      </c>
      <c r="E149" s="9">
        <v>5047.57</v>
      </c>
      <c r="F149" s="9">
        <v>2693.92</v>
      </c>
      <c r="G149" s="9">
        <v>7741.63</v>
      </c>
      <c r="H149" s="43">
        <f t="shared" si="32"/>
        <v>0</v>
      </c>
      <c r="I149" s="43">
        <f t="shared" si="32"/>
        <v>0</v>
      </c>
      <c r="J149" s="43">
        <f t="shared" si="29"/>
        <v>0</v>
      </c>
      <c r="K149" s="9">
        <f ca="1">[1]Оплата!BA147</f>
        <v>-6961.2285000000002</v>
      </c>
      <c r="L149" s="9">
        <f ca="1">[1]Оплата!Y147</f>
        <v>0</v>
      </c>
      <c r="M149" s="43">
        <f t="shared" si="33"/>
        <v>0</v>
      </c>
      <c r="N149" s="3">
        <f t="shared" si="33"/>
        <v>0</v>
      </c>
      <c r="O149" s="9">
        <f t="shared" si="31"/>
        <v>0</v>
      </c>
      <c r="P149" s="9"/>
      <c r="Q149" s="3">
        <f ca="1">K149-O149+L149+P149</f>
        <v>-6961.2285000000002</v>
      </c>
      <c r="R149" s="3" t="str">
        <f t="shared" si="30"/>
        <v xml:space="preserve">№126\2 </v>
      </c>
    </row>
    <row r="150" spans="1:18">
      <c r="A150" s="39" t="s">
        <v>166</v>
      </c>
      <c r="B150" s="40">
        <v>92.710000000000008</v>
      </c>
      <c r="C150" s="40">
        <v>508.01</v>
      </c>
      <c r="D150" s="40">
        <v>600.74</v>
      </c>
      <c r="E150" s="40">
        <v>92.710000000000008</v>
      </c>
      <c r="F150" s="40">
        <v>508.01</v>
      </c>
      <c r="G150" s="40">
        <v>600.75</v>
      </c>
      <c r="H150" s="40">
        <f t="shared" si="32"/>
        <v>0</v>
      </c>
      <c r="I150" s="40">
        <f t="shared" si="32"/>
        <v>0</v>
      </c>
      <c r="J150" s="40">
        <f t="shared" si="29"/>
        <v>0</v>
      </c>
      <c r="K150" s="40">
        <f ca="1">[1]Оплата!BA148</f>
        <v>913.93339999999978</v>
      </c>
      <c r="L150" s="40">
        <f ca="1">[1]Оплата!Y148</f>
        <v>0</v>
      </c>
      <c r="M150" s="40">
        <f t="shared" si="33"/>
        <v>0</v>
      </c>
      <c r="N150" s="42">
        <f t="shared" si="33"/>
        <v>0</v>
      </c>
      <c r="O150" s="39">
        <f t="shared" si="31"/>
        <v>0</v>
      </c>
      <c r="P150" s="39"/>
      <c r="Q150" s="42">
        <f ca="1">K150-O150+L150+P150</f>
        <v>913.93339999999978</v>
      </c>
      <c r="R150" s="42" t="str">
        <f t="shared" si="30"/>
        <v xml:space="preserve">№127 </v>
      </c>
    </row>
    <row r="151" spans="1:18">
      <c r="A151" s="9" t="s">
        <v>167</v>
      </c>
      <c r="B151" s="9"/>
      <c r="C151" s="9"/>
      <c r="D151" s="9"/>
      <c r="E151" s="9"/>
      <c r="F151" s="9"/>
      <c r="G151" s="9"/>
      <c r="H151" s="43"/>
      <c r="I151" s="43"/>
      <c r="J151" s="43"/>
      <c r="K151" s="9">
        <f ca="1">[1]Оплата!BA149</f>
        <v>711.49490875777678</v>
      </c>
      <c r="L151" s="9">
        <f ca="1">[1]Оплата!Y149</f>
        <v>0</v>
      </c>
      <c r="M151" s="43">
        <f t="shared" si="33"/>
        <v>0</v>
      </c>
      <c r="N151" s="3">
        <f t="shared" si="33"/>
        <v>0</v>
      </c>
      <c r="O151" s="9">
        <f t="shared" si="31"/>
        <v>0</v>
      </c>
      <c r="P151" s="9"/>
      <c r="Q151" s="3">
        <f ca="1">K151-O151+L151+P151</f>
        <v>711.49490875777678</v>
      </c>
      <c r="R151" s="3" t="str">
        <f t="shared" si="30"/>
        <v>№128 сбыт</v>
      </c>
    </row>
    <row r="152" spans="1:18">
      <c r="A152" s="39" t="s">
        <v>168</v>
      </c>
      <c r="B152" s="40">
        <v>43316.851999999999</v>
      </c>
      <c r="C152" s="40">
        <v>19992.231</v>
      </c>
      <c r="D152" s="40">
        <v>63309.082999999999</v>
      </c>
      <c r="E152" s="40">
        <v>44549.86</v>
      </c>
      <c r="F152" s="40">
        <v>20620.737000000001</v>
      </c>
      <c r="G152" s="40">
        <v>65170.597000000002</v>
      </c>
      <c r="H152" s="40">
        <f>E152-B152</f>
        <v>1233.0080000000016</v>
      </c>
      <c r="I152" s="40">
        <f>F152-C152</f>
        <v>628.50600000000122</v>
      </c>
      <c r="J152" s="40">
        <f>SUM(H152:I152)</f>
        <v>1861.5140000000029</v>
      </c>
      <c r="K152" s="40">
        <f ca="1">[1]Оплата!BA150</f>
        <v>-9889.0809000000008</v>
      </c>
      <c r="L152" s="40">
        <f ca="1">[1]Оплата!Y150</f>
        <v>10000</v>
      </c>
      <c r="M152" s="40">
        <f t="shared" si="33"/>
        <v>8409.1145600000109</v>
      </c>
      <c r="N152" s="42">
        <f t="shared" si="33"/>
        <v>1665.5409000000031</v>
      </c>
      <c r="O152" s="39">
        <f t="shared" si="31"/>
        <v>10074.655460000015</v>
      </c>
      <c r="P152" s="39"/>
      <c r="Q152" s="42">
        <f ca="1">K152-O152+L152+P152</f>
        <v>-9963.7363600000172</v>
      </c>
      <c r="R152" s="42" t="str">
        <f t="shared" si="30"/>
        <v>№129</v>
      </c>
    </row>
    <row r="153" spans="1:18">
      <c r="A153" s="9" t="s">
        <v>169</v>
      </c>
      <c r="B153" s="9"/>
      <c r="C153" s="9"/>
      <c r="D153" s="9"/>
      <c r="E153" s="9"/>
      <c r="F153" s="9"/>
      <c r="G153" s="9"/>
      <c r="H153" s="43"/>
      <c r="I153" s="43"/>
      <c r="J153" s="43"/>
      <c r="K153" s="9">
        <f ca="1">[1]Оплата!BA151</f>
        <v>1.5999999977793777E-3</v>
      </c>
      <c r="L153" s="9">
        <f ca="1">[1]Оплата!Y151</f>
        <v>0</v>
      </c>
      <c r="M153" s="43">
        <f t="shared" si="33"/>
        <v>0</v>
      </c>
      <c r="N153" s="3">
        <f t="shared" si="33"/>
        <v>0</v>
      </c>
      <c r="O153" s="9">
        <f t="shared" si="31"/>
        <v>0</v>
      </c>
      <c r="P153" s="9"/>
      <c r="Q153" s="3">
        <f ca="1">K153-O153+L153+P153</f>
        <v>1.5999999977793777E-3</v>
      </c>
      <c r="R153" s="3" t="str">
        <f t="shared" si="30"/>
        <v>№130 сбыт</v>
      </c>
    </row>
    <row r="154" spans="1:18">
      <c r="A154" s="39" t="s">
        <v>170</v>
      </c>
      <c r="B154" s="40">
        <v>68648.59</v>
      </c>
      <c r="C154" s="40">
        <v>32884.160000000003</v>
      </c>
      <c r="D154" s="40">
        <v>101532.76000000001</v>
      </c>
      <c r="E154" s="40">
        <v>69713.600000000006</v>
      </c>
      <c r="F154" s="40">
        <v>33461.31</v>
      </c>
      <c r="G154" s="40">
        <v>103174.91</v>
      </c>
      <c r="H154" s="40">
        <f t="shared" ref="H154:I185" si="34">E154-B154</f>
        <v>1065.0100000000093</v>
      </c>
      <c r="I154" s="40">
        <f t="shared" si="34"/>
        <v>577.14999999999418</v>
      </c>
      <c r="J154" s="40">
        <f t="shared" si="29"/>
        <v>1642.1600000000035</v>
      </c>
      <c r="K154" s="40">
        <f ca="1">[1]Оплата!BA152</f>
        <v>-15725.139999999985</v>
      </c>
      <c r="L154" s="40">
        <f ca="1">[1]Оплата!Y152</f>
        <v>13000</v>
      </c>
      <c r="M154" s="40">
        <f t="shared" si="33"/>
        <v>7263.3682000000636</v>
      </c>
      <c r="N154" s="42">
        <f t="shared" si="33"/>
        <v>1529.4474999999845</v>
      </c>
      <c r="O154" s="39">
        <f t="shared" si="31"/>
        <v>8792.8157000000483</v>
      </c>
      <c r="P154" s="39"/>
      <c r="Q154" s="42">
        <f ca="1">K154-O154+L154+P154</f>
        <v>-11517.955700000035</v>
      </c>
      <c r="R154" s="42" t="str">
        <f t="shared" si="30"/>
        <v xml:space="preserve">№131 </v>
      </c>
    </row>
    <row r="155" spans="1:18">
      <c r="A155" s="9" t="s">
        <v>171</v>
      </c>
      <c r="B155" s="9">
        <v>3785.46</v>
      </c>
      <c r="C155" s="9">
        <v>1144.47</v>
      </c>
      <c r="D155" s="9">
        <v>4929.9400000000005</v>
      </c>
      <c r="E155" s="9">
        <v>3785.46</v>
      </c>
      <c r="F155" s="9">
        <v>1144.47</v>
      </c>
      <c r="G155" s="9">
        <v>4929.9400000000005</v>
      </c>
      <c r="H155" s="43">
        <f t="shared" si="34"/>
        <v>0</v>
      </c>
      <c r="I155" s="43">
        <f t="shared" si="34"/>
        <v>0</v>
      </c>
      <c r="J155" s="43">
        <f t="shared" si="29"/>
        <v>0</v>
      </c>
      <c r="K155" s="9">
        <f ca="1">[1]Оплата!BA153</f>
        <v>9.0264999999988049</v>
      </c>
      <c r="L155" s="9">
        <f ca="1">[1]Оплата!Y153</f>
        <v>0</v>
      </c>
      <c r="M155" s="46">
        <f t="shared" si="33"/>
        <v>0</v>
      </c>
      <c r="N155" s="3">
        <f t="shared" si="33"/>
        <v>0</v>
      </c>
      <c r="O155" s="9">
        <f t="shared" si="31"/>
        <v>0</v>
      </c>
      <c r="P155" s="9"/>
      <c r="Q155" s="42" t="e">
        <f ca="1">K155-O155+L155+P155+#REF!</f>
        <v>#REF!</v>
      </c>
      <c r="R155" s="3" t="str">
        <f t="shared" si="30"/>
        <v xml:space="preserve">№132 </v>
      </c>
    </row>
    <row r="156" spans="1:18">
      <c r="A156" s="39" t="s">
        <v>172</v>
      </c>
      <c r="B156" s="40">
        <v>3075</v>
      </c>
      <c r="C156" s="40">
        <v>3469.9300000000003</v>
      </c>
      <c r="D156" s="40">
        <v>6544.9400000000005</v>
      </c>
      <c r="E156" s="40">
        <v>3075.02</v>
      </c>
      <c r="F156" s="40">
        <v>3469.94</v>
      </c>
      <c r="G156" s="40">
        <v>6544.97</v>
      </c>
      <c r="H156" s="40">
        <f t="shared" si="34"/>
        <v>1.999999999998181E-2</v>
      </c>
      <c r="I156" s="40">
        <f t="shared" si="34"/>
        <v>9.9999999997635314E-3</v>
      </c>
      <c r="J156" s="40">
        <f t="shared" si="29"/>
        <v>2.9999999999745341E-2</v>
      </c>
      <c r="K156" s="40">
        <f ca="1">[1]Оплата!BA154</f>
        <v>1.2966999999996733</v>
      </c>
      <c r="L156" s="40">
        <f ca="1">[1]Оплата!Y154</f>
        <v>0</v>
      </c>
      <c r="M156" s="40">
        <f t="shared" si="33"/>
        <v>0.13639999999987595</v>
      </c>
      <c r="N156" s="42">
        <f t="shared" si="33"/>
        <v>2.6499999999373358E-2</v>
      </c>
      <c r="O156" s="39">
        <f t="shared" si="31"/>
        <v>0.16289999999924931</v>
      </c>
      <c r="P156" s="39"/>
      <c r="Q156" s="42">
        <f ca="1">K156-O156+L156+P156</f>
        <v>1.133800000000424</v>
      </c>
      <c r="R156" s="42" t="str">
        <f t="shared" si="30"/>
        <v xml:space="preserve">№133 </v>
      </c>
    </row>
    <row r="157" spans="1:18">
      <c r="A157" s="9" t="s">
        <v>173</v>
      </c>
      <c r="B157" s="9">
        <v>2805.01</v>
      </c>
      <c r="C157" s="9">
        <v>1102.49</v>
      </c>
      <c r="D157" s="9">
        <v>3907.53</v>
      </c>
      <c r="E157" s="9">
        <v>2805.02</v>
      </c>
      <c r="F157" s="9">
        <v>1102.5</v>
      </c>
      <c r="G157" s="9">
        <v>3907.55</v>
      </c>
      <c r="H157" s="43">
        <f t="shared" si="34"/>
        <v>9.9999999997635314E-3</v>
      </c>
      <c r="I157" s="43">
        <f t="shared" si="34"/>
        <v>9.9999999999909051E-3</v>
      </c>
      <c r="J157" s="43">
        <f t="shared" si="29"/>
        <v>1.9999999999754436E-2</v>
      </c>
      <c r="K157" s="9">
        <f ca="1">[1]Оплата!BA155</f>
        <v>-68.814400000000518</v>
      </c>
      <c r="L157" s="9">
        <f ca="1">[1]Оплата!Y155</f>
        <v>0</v>
      </c>
      <c r="M157" s="43">
        <f t="shared" si="33"/>
        <v>6.8199999998387287E-2</v>
      </c>
      <c r="N157" s="3">
        <f t="shared" si="33"/>
        <v>2.6499999999975897E-2</v>
      </c>
      <c r="O157" s="9">
        <f t="shared" si="31"/>
        <v>9.4699999998363177E-2</v>
      </c>
      <c r="P157" s="9"/>
      <c r="Q157" s="3">
        <f ca="1">K157-O157+L157+P157</f>
        <v>-68.909099999998887</v>
      </c>
      <c r="R157" s="3" t="str">
        <f t="shared" si="30"/>
        <v xml:space="preserve">№134 </v>
      </c>
    </row>
    <row r="158" spans="1:18">
      <c r="A158" s="39" t="s">
        <v>174</v>
      </c>
      <c r="B158" s="40">
        <v>2694.16</v>
      </c>
      <c r="C158" s="40">
        <v>1433.79</v>
      </c>
      <c r="D158" s="40">
        <v>4127.9800000000005</v>
      </c>
      <c r="E158" s="40">
        <v>2694.16</v>
      </c>
      <c r="F158" s="40">
        <v>1433.79</v>
      </c>
      <c r="G158" s="40">
        <v>4127.9800000000005</v>
      </c>
      <c r="H158" s="40">
        <f t="shared" si="34"/>
        <v>0</v>
      </c>
      <c r="I158" s="40">
        <f t="shared" si="34"/>
        <v>0</v>
      </c>
      <c r="J158" s="40">
        <f t="shared" si="29"/>
        <v>0</v>
      </c>
      <c r="K158" s="40">
        <f ca="1">[1]Оплата!BA156</f>
        <v>-3434.958999999998</v>
      </c>
      <c r="L158" s="40">
        <f ca="1">[1]Оплата!Y156</f>
        <v>0</v>
      </c>
      <c r="M158" s="40">
        <f t="shared" si="33"/>
        <v>0</v>
      </c>
      <c r="N158" s="42">
        <f t="shared" si="33"/>
        <v>0</v>
      </c>
      <c r="O158" s="39">
        <f t="shared" si="31"/>
        <v>0</v>
      </c>
      <c r="P158" s="39"/>
      <c r="Q158" s="42">
        <f ca="1">K158-O158+L158+P158</f>
        <v>-3434.958999999998</v>
      </c>
      <c r="R158" s="42" t="str">
        <f t="shared" si="30"/>
        <v xml:space="preserve">№135 </v>
      </c>
    </row>
    <row r="159" spans="1:18">
      <c r="A159" s="9" t="s">
        <v>175</v>
      </c>
      <c r="B159" s="9">
        <v>1809.81</v>
      </c>
      <c r="C159" s="9">
        <v>1368.6000000000001</v>
      </c>
      <c r="D159" s="9">
        <v>3178.41</v>
      </c>
      <c r="E159" s="9">
        <v>1809.81</v>
      </c>
      <c r="F159" s="9">
        <v>1368.6000000000001</v>
      </c>
      <c r="G159" s="9">
        <v>3178.41</v>
      </c>
      <c r="H159" s="43">
        <f t="shared" si="34"/>
        <v>0</v>
      </c>
      <c r="I159" s="43">
        <f t="shared" si="34"/>
        <v>0</v>
      </c>
      <c r="J159" s="43">
        <f t="shared" si="29"/>
        <v>0</v>
      </c>
      <c r="K159" s="9">
        <f ca="1">[1]Оплата!BA157</f>
        <v>8883.8664000000008</v>
      </c>
      <c r="L159" s="9">
        <f ca="1">[1]Оплата!Y157</f>
        <v>0</v>
      </c>
      <c r="M159" s="43">
        <f t="shared" si="33"/>
        <v>0</v>
      </c>
      <c r="N159" s="3">
        <f t="shared" si="33"/>
        <v>0</v>
      </c>
      <c r="O159" s="9">
        <f t="shared" si="31"/>
        <v>0</v>
      </c>
      <c r="P159" s="9"/>
      <c r="Q159" s="3">
        <f ca="1">K159-O159+L159+P159</f>
        <v>8883.8664000000008</v>
      </c>
      <c r="R159" s="3" t="str">
        <f t="shared" si="30"/>
        <v xml:space="preserve">№136 </v>
      </c>
    </row>
    <row r="160" spans="1:18">
      <c r="A160" s="39" t="s">
        <v>176</v>
      </c>
      <c r="B160" s="40">
        <v>6376.45</v>
      </c>
      <c r="C160" s="40">
        <v>2746.35</v>
      </c>
      <c r="D160" s="40">
        <v>9122.82</v>
      </c>
      <c r="E160" s="40">
        <v>6376.45</v>
      </c>
      <c r="F160" s="40">
        <v>2746.35</v>
      </c>
      <c r="G160" s="40">
        <v>9122.83</v>
      </c>
      <c r="H160" s="40">
        <f>E160-B160</f>
        <v>0</v>
      </c>
      <c r="I160" s="40">
        <f>F160-C160</f>
        <v>0</v>
      </c>
      <c r="J160" s="40">
        <f>SUM(H160:I160)</f>
        <v>0</v>
      </c>
      <c r="K160" s="40">
        <f ca="1">[1]Оплата!BA158</f>
        <v>-256.73899999999708</v>
      </c>
      <c r="L160" s="40">
        <f ca="1">[1]Оплата!Y158</f>
        <v>0</v>
      </c>
      <c r="M160" s="40">
        <f t="shared" si="33"/>
        <v>0</v>
      </c>
      <c r="N160" s="42">
        <f t="shared" si="33"/>
        <v>0</v>
      </c>
      <c r="O160" s="39">
        <f t="shared" si="31"/>
        <v>0</v>
      </c>
      <c r="P160" s="39"/>
      <c r="Q160" s="42">
        <f ca="1">K160-O160+L160+P160</f>
        <v>-256.73899999999708</v>
      </c>
      <c r="R160" s="42" t="str">
        <f t="shared" si="30"/>
        <v>№137</v>
      </c>
    </row>
    <row r="161" spans="1:18">
      <c r="A161" s="9" t="s">
        <v>177</v>
      </c>
      <c r="B161" s="9"/>
      <c r="C161" s="9"/>
      <c r="D161" s="9"/>
      <c r="E161" s="9"/>
      <c r="F161" s="9"/>
      <c r="G161" s="9"/>
      <c r="H161" s="45" t="s">
        <v>32</v>
      </c>
      <c r="I161" s="45"/>
      <c r="J161" s="45"/>
      <c r="K161" s="9">
        <f ca="1">[1]Оплата!BA159</f>
        <v>2.4298000000035245</v>
      </c>
      <c r="L161" s="9">
        <f ca="1">[1]Оплата!Y159</f>
        <v>0</v>
      </c>
      <c r="M161" s="43"/>
      <c r="N161" s="3">
        <f t="shared" si="33"/>
        <v>0</v>
      </c>
      <c r="O161" s="9">
        <f t="shared" si="31"/>
        <v>0</v>
      </c>
      <c r="P161" s="9"/>
      <c r="Q161" s="3">
        <f ca="1">K161-O161+L161+P161</f>
        <v>2.4298000000035245</v>
      </c>
      <c r="R161" s="3" t="str">
        <f t="shared" si="30"/>
        <v>№138</v>
      </c>
    </row>
    <row r="162" spans="1:18">
      <c r="A162" s="39" t="s">
        <v>178</v>
      </c>
      <c r="B162" s="40">
        <v>8882.9500000000007</v>
      </c>
      <c r="C162" s="40">
        <v>5563.1500000000005</v>
      </c>
      <c r="D162" s="40">
        <v>14446.1</v>
      </c>
      <c r="E162" s="40">
        <v>8882.9500000000007</v>
      </c>
      <c r="F162" s="40">
        <v>5563.1500000000005</v>
      </c>
      <c r="G162" s="40">
        <v>14446.1</v>
      </c>
      <c r="H162" s="40">
        <f t="shared" si="34"/>
        <v>0</v>
      </c>
      <c r="I162" s="40">
        <f t="shared" si="34"/>
        <v>0</v>
      </c>
      <c r="J162" s="40">
        <f t="shared" si="29"/>
        <v>0</v>
      </c>
      <c r="K162" s="40">
        <f ca="1">[1]Оплата!BA160</f>
        <v>-6508.0427000000082</v>
      </c>
      <c r="L162" s="40">
        <f ca="1">[1]Оплата!Y160</f>
        <v>0</v>
      </c>
      <c r="M162" s="40">
        <f>H162*M$6</f>
        <v>0</v>
      </c>
      <c r="N162" s="42">
        <f t="shared" si="33"/>
        <v>0</v>
      </c>
      <c r="O162" s="39">
        <f t="shared" si="31"/>
        <v>0</v>
      </c>
      <c r="P162" s="39"/>
      <c r="Q162" s="42">
        <f ca="1">K162-O162+L162+P162</f>
        <v>-6508.0427000000082</v>
      </c>
      <c r="R162" s="42" t="str">
        <f t="shared" si="30"/>
        <v xml:space="preserve">№139 </v>
      </c>
    </row>
    <row r="163" spans="1:18">
      <c r="A163" s="9" t="s">
        <v>179</v>
      </c>
      <c r="B163" s="9">
        <v>18630.22</v>
      </c>
      <c r="C163" s="9">
        <v>9421.32</v>
      </c>
      <c r="D163" s="9">
        <v>28051.56</v>
      </c>
      <c r="E163" s="9">
        <v>18630.22</v>
      </c>
      <c r="F163" s="9">
        <v>9421.32</v>
      </c>
      <c r="G163" s="9">
        <v>28051.56</v>
      </c>
      <c r="H163" s="43">
        <f t="shared" si="34"/>
        <v>0</v>
      </c>
      <c r="I163" s="43">
        <f t="shared" si="34"/>
        <v>0</v>
      </c>
      <c r="J163" s="43">
        <f t="shared" si="29"/>
        <v>0</v>
      </c>
      <c r="K163" s="9">
        <f ca="1">[1]Оплата!BA161</f>
        <v>-4812.2438999999995</v>
      </c>
      <c r="L163" s="9">
        <f ca="1">[1]Оплата!Y161</f>
        <v>0</v>
      </c>
      <c r="M163" s="46">
        <f>H163*M$6</f>
        <v>0</v>
      </c>
      <c r="N163" s="3">
        <f t="shared" ref="N163:N187" si="35">I163*N$6</f>
        <v>0</v>
      </c>
      <c r="O163" s="9">
        <f t="shared" si="31"/>
        <v>0</v>
      </c>
      <c r="P163" s="9"/>
      <c r="Q163" s="3">
        <f ca="1">K163-O163+L163+P163</f>
        <v>-4812.2438999999995</v>
      </c>
      <c r="R163" s="3" t="str">
        <f t="shared" si="30"/>
        <v xml:space="preserve">№140 </v>
      </c>
    </row>
    <row r="164" spans="1:18">
      <c r="A164" s="39" t="s">
        <v>180</v>
      </c>
      <c r="B164" s="40">
        <v>9823.7900000000009</v>
      </c>
      <c r="C164" s="40">
        <v>4958.41</v>
      </c>
      <c r="D164" s="40">
        <v>14782.210000000001</v>
      </c>
      <c r="E164" s="40"/>
      <c r="F164" s="40"/>
      <c r="G164" s="40"/>
      <c r="H164" s="45" t="s">
        <v>32</v>
      </c>
      <c r="I164" s="45"/>
      <c r="J164" s="45"/>
      <c r="K164" s="40">
        <f ca="1">[1]Оплата!BA162</f>
        <v>-24338.461800000001</v>
      </c>
      <c r="L164" s="40">
        <f ca="1">[1]Оплата!Y162</f>
        <v>0</v>
      </c>
      <c r="M164" s="40"/>
      <c r="N164" s="42">
        <f t="shared" si="35"/>
        <v>0</v>
      </c>
      <c r="O164" s="39">
        <f t="shared" si="31"/>
        <v>0</v>
      </c>
      <c r="P164" s="39"/>
      <c r="Q164" s="42">
        <f ca="1">K164-O164+L164+P164</f>
        <v>-24338.461800000001</v>
      </c>
      <c r="R164" s="42" t="str">
        <f t="shared" si="30"/>
        <v xml:space="preserve">№141\1 </v>
      </c>
    </row>
    <row r="165" spans="1:18">
      <c r="A165" s="9" t="s">
        <v>181</v>
      </c>
      <c r="B165" s="9">
        <v>3583.94</v>
      </c>
      <c r="C165" s="9">
        <v>807.02</v>
      </c>
      <c r="D165" s="9">
        <v>4390.9800000000005</v>
      </c>
      <c r="E165" s="9">
        <v>3583.94</v>
      </c>
      <c r="F165" s="9">
        <v>807.02</v>
      </c>
      <c r="G165" s="9">
        <v>4390.9800000000005</v>
      </c>
      <c r="H165" s="43">
        <f t="shared" si="34"/>
        <v>0</v>
      </c>
      <c r="I165" s="43">
        <f t="shared" si="34"/>
        <v>0</v>
      </c>
      <c r="J165" s="43">
        <f t="shared" si="29"/>
        <v>0</v>
      </c>
      <c r="K165" s="9">
        <f ca="1">[1]Оплата!BA163</f>
        <v>21202.657599999999</v>
      </c>
      <c r="L165" s="9">
        <f ca="1">[1]Оплата!Y163</f>
        <v>5000</v>
      </c>
      <c r="M165" s="43">
        <f>H165*M$6</f>
        <v>0</v>
      </c>
      <c r="N165" s="3">
        <f t="shared" si="35"/>
        <v>0</v>
      </c>
      <c r="O165" s="9">
        <f t="shared" si="31"/>
        <v>0</v>
      </c>
      <c r="P165" s="9"/>
      <c r="Q165" s="3">
        <f ca="1">K165-O165+L165+P165</f>
        <v>26202.657599999999</v>
      </c>
      <c r="R165" s="3" t="str">
        <f t="shared" si="30"/>
        <v xml:space="preserve">№141\2 </v>
      </c>
    </row>
    <row r="166" spans="1:18">
      <c r="A166" s="39" t="s">
        <v>182</v>
      </c>
      <c r="B166" s="40"/>
      <c r="C166" s="40"/>
      <c r="D166" s="40"/>
      <c r="E166" s="40"/>
      <c r="F166" s="40"/>
      <c r="G166" s="40"/>
      <c r="H166" s="45" t="s">
        <v>32</v>
      </c>
      <c r="I166" s="45"/>
      <c r="J166" s="45"/>
      <c r="K166" s="40">
        <f ca="1">[1]Оплата!BA164</f>
        <v>218.90550000000007</v>
      </c>
      <c r="L166" s="40">
        <f ca="1">[1]Оплата!Y164</f>
        <v>0</v>
      </c>
      <c r="M166" s="40"/>
      <c r="N166" s="42">
        <f t="shared" si="35"/>
        <v>0</v>
      </c>
      <c r="O166" s="39">
        <f t="shared" si="31"/>
        <v>0</v>
      </c>
      <c r="P166" s="39"/>
      <c r="Q166" s="42">
        <f ca="1">K166-O166+L166+P166</f>
        <v>218.90550000000007</v>
      </c>
      <c r="R166" s="42" t="str">
        <f t="shared" si="30"/>
        <v xml:space="preserve">№142 </v>
      </c>
    </row>
    <row r="167" spans="1:18">
      <c r="A167" s="9" t="s">
        <v>183</v>
      </c>
      <c r="B167" s="9">
        <v>11.39</v>
      </c>
      <c r="C167" s="9">
        <v>5.36</v>
      </c>
      <c r="D167" s="9">
        <v>16.760000000000002</v>
      </c>
      <c r="E167" s="9">
        <v>11.39</v>
      </c>
      <c r="F167" s="9">
        <v>5.36</v>
      </c>
      <c r="G167" s="9">
        <v>16.760000000000002</v>
      </c>
      <c r="H167" s="43">
        <f t="shared" si="34"/>
        <v>0</v>
      </c>
      <c r="I167" s="43">
        <f t="shared" si="34"/>
        <v>0</v>
      </c>
      <c r="J167" s="43">
        <f t="shared" si="29"/>
        <v>0</v>
      </c>
      <c r="K167" s="9">
        <f ca="1">[1]Оплата!BA165</f>
        <v>-56.552300000000017</v>
      </c>
      <c r="L167" s="9">
        <f ca="1">[1]Оплата!Y165</f>
        <v>0</v>
      </c>
      <c r="M167" s="43">
        <f t="shared" ref="M167:M177" si="36">H167*M$6</f>
        <v>0</v>
      </c>
      <c r="N167" s="3">
        <f t="shared" si="35"/>
        <v>0</v>
      </c>
      <c r="O167" s="9">
        <f t="shared" si="31"/>
        <v>0</v>
      </c>
      <c r="P167" s="9"/>
      <c r="Q167" s="3">
        <f ca="1">K167-O167+L167+P167</f>
        <v>-56.552300000000017</v>
      </c>
      <c r="R167" s="3" t="str">
        <f t="shared" si="30"/>
        <v xml:space="preserve">№143 </v>
      </c>
    </row>
    <row r="168" spans="1:18">
      <c r="A168" s="39" t="s">
        <v>184</v>
      </c>
      <c r="B168" s="40">
        <v>564.27</v>
      </c>
      <c r="C168" s="40">
        <v>228.5</v>
      </c>
      <c r="D168" s="40">
        <v>792.79</v>
      </c>
      <c r="E168" s="40">
        <v>564.27</v>
      </c>
      <c r="F168" s="40">
        <v>228.5</v>
      </c>
      <c r="G168" s="40">
        <v>792.79</v>
      </c>
      <c r="H168" s="40">
        <f t="shared" si="34"/>
        <v>0</v>
      </c>
      <c r="I168" s="40">
        <f t="shared" si="34"/>
        <v>0</v>
      </c>
      <c r="J168" s="40">
        <f t="shared" si="29"/>
        <v>0</v>
      </c>
      <c r="K168" s="40">
        <f ca="1">[1]Оплата!BA166</f>
        <v>-43.067399999999836</v>
      </c>
      <c r="L168" s="40">
        <f ca="1">[1]Оплата!Y166</f>
        <v>0</v>
      </c>
      <c r="M168" s="40">
        <f t="shared" si="36"/>
        <v>0</v>
      </c>
      <c r="N168" s="42">
        <f t="shared" si="35"/>
        <v>0</v>
      </c>
      <c r="O168" s="39">
        <f t="shared" si="31"/>
        <v>0</v>
      </c>
      <c r="P168" s="39"/>
      <c r="Q168" s="42">
        <f ca="1">K168-O168+L168+P168</f>
        <v>-43.067399999999836</v>
      </c>
      <c r="R168" s="42" t="str">
        <f t="shared" si="30"/>
        <v>№143а</v>
      </c>
    </row>
    <row r="169" spans="1:18">
      <c r="A169" s="9" t="s">
        <v>185</v>
      </c>
      <c r="B169" s="9">
        <v>9045.06</v>
      </c>
      <c r="C169" s="9">
        <v>5958.45</v>
      </c>
      <c r="D169" s="9">
        <v>15003.54</v>
      </c>
      <c r="E169" s="9">
        <v>9045.06</v>
      </c>
      <c r="F169" s="9">
        <v>5958.45</v>
      </c>
      <c r="G169" s="9">
        <v>15003.54</v>
      </c>
      <c r="H169" s="43">
        <f t="shared" si="34"/>
        <v>0</v>
      </c>
      <c r="I169" s="43">
        <f t="shared" si="34"/>
        <v>0</v>
      </c>
      <c r="J169" s="43">
        <f t="shared" si="29"/>
        <v>0</v>
      </c>
      <c r="K169" s="9">
        <f ca="1">[1]Оплата!BA167</f>
        <v>-2602.1076999999973</v>
      </c>
      <c r="L169" s="9">
        <f ca="1">[1]Оплата!Y167</f>
        <v>0</v>
      </c>
      <c r="M169" s="43">
        <f t="shared" si="36"/>
        <v>0</v>
      </c>
      <c r="N169" s="3">
        <f t="shared" si="35"/>
        <v>0</v>
      </c>
      <c r="O169" s="9">
        <f t="shared" si="31"/>
        <v>0</v>
      </c>
      <c r="P169" s="9"/>
      <c r="Q169" s="3">
        <f ca="1">K169-O169+L169+P169</f>
        <v>-2602.1076999999973</v>
      </c>
      <c r="R169" s="3" t="str">
        <f t="shared" si="30"/>
        <v xml:space="preserve">№144 </v>
      </c>
    </row>
    <row r="170" spans="1:18">
      <c r="A170" s="39" t="s">
        <v>186</v>
      </c>
      <c r="B170" s="40">
        <v>3773.91</v>
      </c>
      <c r="C170" s="40">
        <v>3087.75</v>
      </c>
      <c r="D170" s="40">
        <v>6861.67</v>
      </c>
      <c r="E170" s="40">
        <v>3773.91</v>
      </c>
      <c r="F170" s="40">
        <v>3087.75</v>
      </c>
      <c r="G170" s="40">
        <v>6861.67</v>
      </c>
      <c r="H170" s="40">
        <f t="shared" si="34"/>
        <v>0</v>
      </c>
      <c r="I170" s="40">
        <f t="shared" si="34"/>
        <v>0</v>
      </c>
      <c r="J170" s="40">
        <f t="shared" si="29"/>
        <v>0</v>
      </c>
      <c r="K170" s="40">
        <f ca="1">[1]Оплата!BA168</f>
        <v>-15414.386800000007</v>
      </c>
      <c r="L170" s="40">
        <f ca="1">[1]Оплата!Y168</f>
        <v>0</v>
      </c>
      <c r="M170" s="40">
        <f t="shared" si="36"/>
        <v>0</v>
      </c>
      <c r="N170" s="42">
        <f t="shared" si="35"/>
        <v>0</v>
      </c>
      <c r="O170" s="39">
        <f t="shared" si="31"/>
        <v>0</v>
      </c>
      <c r="P170" s="39"/>
      <c r="Q170" s="42">
        <f ca="1">K170-O170+L170+P170</f>
        <v>-15414.386800000007</v>
      </c>
      <c r="R170" s="42" t="str">
        <f t="shared" si="30"/>
        <v xml:space="preserve">№145\1 </v>
      </c>
    </row>
    <row r="171" spans="1:18">
      <c r="A171" s="9" t="s">
        <v>187</v>
      </c>
      <c r="B171" s="9"/>
      <c r="C171" s="9"/>
      <c r="D171" s="9"/>
      <c r="E171" s="9"/>
      <c r="F171" s="9"/>
      <c r="G171" s="9"/>
      <c r="H171" s="43"/>
      <c r="I171" s="43"/>
      <c r="J171" s="43"/>
      <c r="K171" s="9">
        <f ca="1">[1]Оплата!BA169</f>
        <v>15415.050100000002</v>
      </c>
      <c r="L171" s="9">
        <f ca="1">[1]Оплата!Y169</f>
        <v>0</v>
      </c>
      <c r="M171" s="46">
        <f t="shared" si="36"/>
        <v>0</v>
      </c>
      <c r="N171" s="3">
        <f t="shared" si="35"/>
        <v>0</v>
      </c>
      <c r="O171" s="9">
        <f t="shared" si="31"/>
        <v>0</v>
      </c>
      <c r="P171" s="9"/>
      <c r="Q171" s="3">
        <f ca="1">K171-O171+L171+P171</f>
        <v>15415.050100000002</v>
      </c>
      <c r="R171" s="3" t="str">
        <f t="shared" si="30"/>
        <v>№145\2</v>
      </c>
    </row>
    <row r="172" spans="1:18">
      <c r="A172" s="39" t="s">
        <v>188</v>
      </c>
      <c r="B172" s="40">
        <v>9821.56</v>
      </c>
      <c r="C172" s="40">
        <v>4917.18</v>
      </c>
      <c r="D172" s="40">
        <v>14738.74</v>
      </c>
      <c r="E172" s="40">
        <v>9835.89</v>
      </c>
      <c r="F172" s="40">
        <v>4925.75</v>
      </c>
      <c r="G172" s="40">
        <v>14761.64</v>
      </c>
      <c r="H172" s="40">
        <f t="shared" si="34"/>
        <v>14.329999999999927</v>
      </c>
      <c r="I172" s="40">
        <f t="shared" si="34"/>
        <v>8.569999999999709</v>
      </c>
      <c r="J172" s="40">
        <f t="shared" si="29"/>
        <v>22.899999999999636</v>
      </c>
      <c r="K172" s="40">
        <f ca="1">[1]Оплата!BA170</f>
        <v>46961.810500000014</v>
      </c>
      <c r="L172" s="40">
        <f ca="1">[1]Оплата!Y170</f>
        <v>0</v>
      </c>
      <c r="M172" s="40">
        <f t="shared" si="36"/>
        <v>97.730599999999512</v>
      </c>
      <c r="N172" s="42">
        <f t="shared" si="35"/>
        <v>22.710499999999229</v>
      </c>
      <c r="O172" s="39">
        <f t="shared" si="31"/>
        <v>120.44109999999874</v>
      </c>
      <c r="P172" s="39"/>
      <c r="Q172" s="42">
        <f ca="1">K172-O172+L172+P172</f>
        <v>46841.369400000018</v>
      </c>
      <c r="R172" s="42" t="str">
        <f t="shared" si="30"/>
        <v xml:space="preserve">№146 </v>
      </c>
    </row>
    <row r="173" spans="1:18">
      <c r="A173" s="9" t="s">
        <v>189</v>
      </c>
      <c r="B173" s="9">
        <v>18663.388999999999</v>
      </c>
      <c r="C173" s="9">
        <v>9735.5590000000011</v>
      </c>
      <c r="D173" s="9">
        <v>28398.948</v>
      </c>
      <c r="E173" s="9">
        <v>19000.315999999999</v>
      </c>
      <c r="F173" s="9">
        <v>9898.0850000000009</v>
      </c>
      <c r="G173" s="9">
        <v>28898.401000000002</v>
      </c>
      <c r="H173" s="43">
        <f t="shared" si="34"/>
        <v>336.92699999999968</v>
      </c>
      <c r="I173" s="43">
        <f t="shared" si="34"/>
        <v>162.52599999999984</v>
      </c>
      <c r="J173" s="43">
        <f t="shared" si="29"/>
        <v>499.45299999999952</v>
      </c>
      <c r="K173" s="9">
        <f ca="1">[1]Оплата!BA171</f>
        <v>-54718.400779999967</v>
      </c>
      <c r="L173" s="9">
        <f ca="1">[1]Оплата!Y171</f>
        <v>0</v>
      </c>
      <c r="M173" s="46">
        <f t="shared" si="36"/>
        <v>2297.8421399999979</v>
      </c>
      <c r="N173" s="3">
        <f t="shared" si="35"/>
        <v>430.69389999999959</v>
      </c>
      <c r="O173" s="9">
        <f t="shared" si="31"/>
        <v>2728.5360399999977</v>
      </c>
      <c r="P173" s="9"/>
      <c r="Q173" s="3">
        <f ca="1">K173-O173+L173+P173</f>
        <v>-57446.936819999966</v>
      </c>
      <c r="R173" s="3" t="str">
        <f t="shared" si="30"/>
        <v>№146 3ф</v>
      </c>
    </row>
    <row r="174" spans="1:18">
      <c r="A174" s="39" t="s">
        <v>190</v>
      </c>
      <c r="B174" s="40">
        <v>2267.17</v>
      </c>
      <c r="C174" s="40">
        <v>3085.87</v>
      </c>
      <c r="D174" s="40">
        <v>5353.07</v>
      </c>
      <c r="E174" s="40">
        <v>2267.17</v>
      </c>
      <c r="F174" s="40">
        <v>3085.87</v>
      </c>
      <c r="G174" s="40">
        <v>5353.07</v>
      </c>
      <c r="H174" s="40">
        <f t="shared" si="34"/>
        <v>0</v>
      </c>
      <c r="I174" s="40">
        <f t="shared" si="34"/>
        <v>0</v>
      </c>
      <c r="J174" s="40">
        <f t="shared" si="29"/>
        <v>0</v>
      </c>
      <c r="K174" s="40">
        <f ca="1">[1]Оплата!BA172</f>
        <v>-4348.347999999999</v>
      </c>
      <c r="L174" s="40">
        <f ca="1">[1]Оплата!Y172</f>
        <v>0</v>
      </c>
      <c r="M174" s="40">
        <f t="shared" si="36"/>
        <v>0</v>
      </c>
      <c r="N174" s="42">
        <f t="shared" si="35"/>
        <v>0</v>
      </c>
      <c r="O174" s="39">
        <f t="shared" si="31"/>
        <v>0</v>
      </c>
      <c r="P174" s="39"/>
      <c r="Q174" s="42">
        <f ca="1">K174-O174+L174+P174</f>
        <v>-4348.347999999999</v>
      </c>
      <c r="R174" s="42" t="str">
        <f t="shared" si="30"/>
        <v xml:space="preserve">№147 </v>
      </c>
    </row>
    <row r="175" spans="1:18">
      <c r="A175" s="9" t="s">
        <v>191</v>
      </c>
      <c r="B175" s="9">
        <v>1311.53</v>
      </c>
      <c r="C175" s="9">
        <v>3865.64</v>
      </c>
      <c r="D175" s="9">
        <v>5177.24</v>
      </c>
      <c r="E175" s="9">
        <v>1311.56</v>
      </c>
      <c r="F175" s="9">
        <v>3865.67</v>
      </c>
      <c r="G175" s="9">
        <v>5177.29</v>
      </c>
      <c r="H175" s="43">
        <f t="shared" si="34"/>
        <v>2.9999999999972715E-2</v>
      </c>
      <c r="I175" s="43">
        <f t="shared" si="34"/>
        <v>3.0000000000200089E-2</v>
      </c>
      <c r="J175" s="43">
        <f t="shared" si="29"/>
        <v>6.0000000000172804E-2</v>
      </c>
      <c r="K175" s="9">
        <f ca="1">[1]Оплата!BA173</f>
        <v>-3.7346999999989565</v>
      </c>
      <c r="L175" s="9">
        <f ca="1">[1]Оплата!Y173</f>
        <v>0</v>
      </c>
      <c r="M175" s="43">
        <f t="shared" si="36"/>
        <v>0.20459999999981393</v>
      </c>
      <c r="N175" s="3">
        <f t="shared" si="35"/>
        <v>7.950000000053023E-2</v>
      </c>
      <c r="O175" s="9">
        <f t="shared" si="31"/>
        <v>0.28410000000034419</v>
      </c>
      <c r="P175" s="9"/>
      <c r="Q175" s="3">
        <f ca="1">K175-O175+L175+P175</f>
        <v>-4.0187999999993007</v>
      </c>
      <c r="R175" s="3" t="str">
        <f t="shared" si="30"/>
        <v>№148</v>
      </c>
    </row>
    <row r="176" spans="1:18">
      <c r="A176" s="39" t="s">
        <v>192</v>
      </c>
      <c r="B176" s="40">
        <v>29378.74</v>
      </c>
      <c r="C176" s="40">
        <v>15067.39</v>
      </c>
      <c r="D176" s="40">
        <v>44446.15</v>
      </c>
      <c r="E176" s="40">
        <v>29378.82</v>
      </c>
      <c r="F176" s="40">
        <v>15067.460000000001</v>
      </c>
      <c r="G176" s="40">
        <v>44446.29</v>
      </c>
      <c r="H176" s="40">
        <f t="shared" si="34"/>
        <v>7.9999999998108251E-2</v>
      </c>
      <c r="I176" s="40">
        <f t="shared" si="34"/>
        <v>7.0000000001527951E-2</v>
      </c>
      <c r="J176" s="40">
        <f t="shared" si="29"/>
        <v>0.1499999999996362</v>
      </c>
      <c r="K176" s="40">
        <f ca="1">[1]Оплата!BA174</f>
        <v>-843.67570000001638</v>
      </c>
      <c r="L176" s="40">
        <f ca="1">[1]Оплата!Y174</f>
        <v>843.68</v>
      </c>
      <c r="M176" s="40">
        <f t="shared" si="36"/>
        <v>0.54559999998709829</v>
      </c>
      <c r="N176" s="42">
        <f t="shared" si="35"/>
        <v>0.18550000000404906</v>
      </c>
      <c r="O176" s="39">
        <f t="shared" si="31"/>
        <v>0.73109999999114739</v>
      </c>
      <c r="P176" s="39"/>
      <c r="Q176" s="42">
        <f ca="1">K176-O176+L176+P176</f>
        <v>-0.72680000000752898</v>
      </c>
      <c r="R176" s="42" t="str">
        <f t="shared" si="30"/>
        <v>№149</v>
      </c>
    </row>
    <row r="177" spans="1:18">
      <c r="A177" s="9" t="s">
        <v>193</v>
      </c>
      <c r="B177" s="9">
        <v>12781.39</v>
      </c>
      <c r="C177" s="9">
        <v>5383.35</v>
      </c>
      <c r="D177" s="9">
        <v>18164.740000000002</v>
      </c>
      <c r="E177" s="9">
        <v>13990.93</v>
      </c>
      <c r="F177" s="9">
        <v>6007.99</v>
      </c>
      <c r="G177" s="9">
        <v>19998.93</v>
      </c>
      <c r="H177" s="43">
        <f t="shared" si="34"/>
        <v>1209.5400000000009</v>
      </c>
      <c r="I177" s="43">
        <f t="shared" si="34"/>
        <v>624.63999999999942</v>
      </c>
      <c r="J177" s="43">
        <f>SUM(H177:I177)</f>
        <v>1834.1800000000003</v>
      </c>
      <c r="K177" s="9">
        <f ca="1">[1]Оплата!BA175</f>
        <v>-16993.966599999996</v>
      </c>
      <c r="L177" s="9">
        <f ca="1">[1]Оплата!Y175</f>
        <v>5349</v>
      </c>
      <c r="M177" s="46">
        <f t="shared" si="36"/>
        <v>8249.062800000007</v>
      </c>
      <c r="N177" s="3">
        <f t="shared" si="35"/>
        <v>1655.2959999999985</v>
      </c>
      <c r="O177" s="9">
        <f t="shared" si="31"/>
        <v>9904.3588000000054</v>
      </c>
      <c r="P177" s="9"/>
      <c r="Q177" s="3">
        <f ca="1">K177-O177+L177+P177</f>
        <v>-21549.325400000002</v>
      </c>
      <c r="R177" s="3" t="str">
        <f t="shared" si="30"/>
        <v xml:space="preserve">№150 </v>
      </c>
    </row>
    <row r="178" spans="1:18">
      <c r="A178" s="39" t="s">
        <v>194</v>
      </c>
      <c r="B178" s="40"/>
      <c r="C178" s="40"/>
      <c r="D178" s="40"/>
      <c r="E178" s="40"/>
      <c r="F178" s="40"/>
      <c r="G178" s="40"/>
      <c r="H178" s="45" t="s">
        <v>32</v>
      </c>
      <c r="I178" s="45"/>
      <c r="J178" s="45"/>
      <c r="K178" s="40">
        <f ca="1">[1]Оплата!BA176</f>
        <v>-3.4000000015339538E-3</v>
      </c>
      <c r="L178" s="40">
        <f ca="1">[1]Оплата!Y176</f>
        <v>0</v>
      </c>
      <c r="M178" s="40"/>
      <c r="N178" s="42">
        <f t="shared" si="35"/>
        <v>0</v>
      </c>
      <c r="O178" s="39">
        <f t="shared" si="31"/>
        <v>0</v>
      </c>
      <c r="P178" s="39"/>
      <c r="Q178" s="42">
        <f ca="1">K178-O178+L178+P178</f>
        <v>-3.4000000015339538E-3</v>
      </c>
      <c r="R178" s="42" t="str">
        <f t="shared" si="30"/>
        <v>№151</v>
      </c>
    </row>
    <row r="179" spans="1:18">
      <c r="A179" s="9" t="s">
        <v>195</v>
      </c>
      <c r="B179" s="9"/>
      <c r="C179" s="9"/>
      <c r="D179" s="9"/>
      <c r="E179" s="9"/>
      <c r="F179" s="9"/>
      <c r="G179" s="9"/>
      <c r="H179" s="45" t="s">
        <v>32</v>
      </c>
      <c r="I179" s="45"/>
      <c r="J179" s="45"/>
      <c r="K179" s="9">
        <f ca="1">[1]Оплата!BA177</f>
        <v>7.9999999815072442E-4</v>
      </c>
      <c r="L179" s="9">
        <f ca="1">[1]Оплата!Y177</f>
        <v>0</v>
      </c>
      <c r="M179" s="43"/>
      <c r="N179" s="3">
        <f t="shared" si="35"/>
        <v>0</v>
      </c>
      <c r="O179" s="9">
        <f t="shared" si="31"/>
        <v>0</v>
      </c>
      <c r="P179" s="9"/>
      <c r="Q179" s="3">
        <f ca="1">K179-O179+L179+P179</f>
        <v>7.9999999815072442E-4</v>
      </c>
      <c r="R179" s="3" t="str">
        <f t="shared" si="30"/>
        <v>№152</v>
      </c>
    </row>
    <row r="180" spans="1:18">
      <c r="A180" s="39" t="s">
        <v>196</v>
      </c>
      <c r="B180" s="40">
        <v>896.66</v>
      </c>
      <c r="C180" s="40">
        <v>504.02000000000004</v>
      </c>
      <c r="D180" s="40">
        <v>1400.68</v>
      </c>
      <c r="E180" s="40">
        <v>896.66</v>
      </c>
      <c r="F180" s="40">
        <v>504.02000000000004</v>
      </c>
      <c r="G180" s="40">
        <v>1400.68</v>
      </c>
      <c r="H180" s="40">
        <f t="shared" si="34"/>
        <v>0</v>
      </c>
      <c r="I180" s="40">
        <f t="shared" si="34"/>
        <v>0</v>
      </c>
      <c r="J180" s="40">
        <f t="shared" si="29"/>
        <v>0</v>
      </c>
      <c r="K180" s="40">
        <f ca="1">[1]Оплата!BA178</f>
        <v>-1.2774999999997385</v>
      </c>
      <c r="L180" s="40">
        <f ca="1">[1]Оплата!Y178</f>
        <v>0</v>
      </c>
      <c r="M180" s="40">
        <f>H180*M$6</f>
        <v>0</v>
      </c>
      <c r="N180" s="42">
        <f t="shared" si="35"/>
        <v>0</v>
      </c>
      <c r="O180" s="39">
        <f t="shared" si="31"/>
        <v>0</v>
      </c>
      <c r="P180" s="39"/>
      <c r="Q180" s="42">
        <f ca="1">K180-O180+L180+P180</f>
        <v>-1.2774999999997385</v>
      </c>
      <c r="R180" s="42" t="str">
        <f t="shared" si="30"/>
        <v xml:space="preserve">№153 </v>
      </c>
    </row>
    <row r="181" spans="1:18">
      <c r="A181" s="9" t="s">
        <v>197</v>
      </c>
      <c r="B181" s="9"/>
      <c r="C181" s="9"/>
      <c r="D181" s="9"/>
      <c r="E181" s="9"/>
      <c r="F181" s="9"/>
      <c r="G181" s="9"/>
      <c r="H181" s="45" t="s">
        <v>32</v>
      </c>
      <c r="I181" s="45"/>
      <c r="J181" s="45"/>
      <c r="K181" s="9">
        <f ca="1">[1]Оплата!BA179</f>
        <v>1067.9003999999973</v>
      </c>
      <c r="L181" s="9">
        <f ca="1">[1]Оплата!Y179</f>
        <v>0</v>
      </c>
      <c r="M181" s="46"/>
      <c r="N181" s="3">
        <f t="shared" si="35"/>
        <v>0</v>
      </c>
      <c r="O181" s="9">
        <f t="shared" si="31"/>
        <v>0</v>
      </c>
      <c r="P181" s="9"/>
      <c r="Q181" s="3">
        <f ca="1">K181-O181+L181+P181</f>
        <v>1067.9003999999973</v>
      </c>
      <c r="R181" s="3" t="str">
        <f t="shared" si="30"/>
        <v>№154</v>
      </c>
    </row>
    <row r="182" spans="1:18">
      <c r="A182" s="39" t="s">
        <v>198</v>
      </c>
      <c r="B182" s="40">
        <v>10288.61</v>
      </c>
      <c r="C182" s="40">
        <v>4213.7300000000005</v>
      </c>
      <c r="D182" s="40">
        <v>14502.35</v>
      </c>
      <c r="E182" s="40">
        <v>10288.61</v>
      </c>
      <c r="F182" s="40">
        <v>4213.7300000000005</v>
      </c>
      <c r="G182" s="40">
        <v>14502.35</v>
      </c>
      <c r="H182" s="40">
        <f t="shared" si="34"/>
        <v>0</v>
      </c>
      <c r="I182" s="40">
        <f t="shared" si="34"/>
        <v>0</v>
      </c>
      <c r="J182" s="40">
        <f t="shared" si="29"/>
        <v>0</v>
      </c>
      <c r="K182" s="40">
        <f ca="1">[1]Оплата!BA180</f>
        <v>1819.1937999999955</v>
      </c>
      <c r="L182" s="40">
        <f ca="1">[1]Оплата!Y180</f>
        <v>0</v>
      </c>
      <c r="M182" s="40">
        <f>H182*M$6</f>
        <v>0</v>
      </c>
      <c r="N182" s="42">
        <f t="shared" si="35"/>
        <v>0</v>
      </c>
      <c r="O182" s="39">
        <f t="shared" si="31"/>
        <v>0</v>
      </c>
      <c r="P182" s="39"/>
      <c r="Q182" s="42">
        <f ca="1">K182-O182+L182+P182</f>
        <v>1819.1937999999955</v>
      </c>
      <c r="R182" s="42" t="str">
        <f t="shared" si="30"/>
        <v>№155</v>
      </c>
    </row>
    <row r="183" spans="1:18">
      <c r="A183" s="9" t="s">
        <v>199</v>
      </c>
      <c r="B183" s="9"/>
      <c r="C183" s="9"/>
      <c r="D183" s="9"/>
      <c r="E183" s="9"/>
      <c r="F183" s="9"/>
      <c r="G183" s="9"/>
      <c r="H183" s="45" t="s">
        <v>32</v>
      </c>
      <c r="I183" s="45"/>
      <c r="J183" s="45"/>
      <c r="K183" s="9">
        <f ca="1">[1]Оплата!BA181</f>
        <v>73.655600000003687</v>
      </c>
      <c r="L183" s="9">
        <f ca="1">[1]Оплата!Y181</f>
        <v>0</v>
      </c>
      <c r="M183" s="46"/>
      <c r="N183" s="3">
        <f t="shared" si="35"/>
        <v>0</v>
      </c>
      <c r="O183" s="9">
        <f t="shared" si="31"/>
        <v>0</v>
      </c>
      <c r="P183" s="9"/>
      <c r="Q183" s="3">
        <f ca="1">K183-O183+L183+P183</f>
        <v>73.655600000003687</v>
      </c>
      <c r="R183" s="3" t="str">
        <f t="shared" si="30"/>
        <v xml:space="preserve">№156 </v>
      </c>
    </row>
    <row r="184" spans="1:18">
      <c r="A184" s="39" t="s">
        <v>200</v>
      </c>
      <c r="B184" s="40"/>
      <c r="C184" s="40"/>
      <c r="D184" s="40"/>
      <c r="E184" s="40"/>
      <c r="F184" s="40"/>
      <c r="G184" s="40"/>
      <c r="H184" s="40"/>
      <c r="I184" s="40"/>
      <c r="J184" s="40"/>
      <c r="K184" s="40">
        <f ca="1">[1]Оплата!BA182</f>
        <v>-9825.1943999999985</v>
      </c>
      <c r="L184" s="40">
        <f ca="1">[1]Оплата!Y182</f>
        <v>0</v>
      </c>
      <c r="M184" s="40">
        <f>H184*M$6</f>
        <v>0</v>
      </c>
      <c r="N184" s="42">
        <f t="shared" si="35"/>
        <v>0</v>
      </c>
      <c r="O184" s="39">
        <f t="shared" si="31"/>
        <v>0</v>
      </c>
      <c r="P184" s="39"/>
      <c r="Q184" s="42">
        <f ca="1">K184-O184+L184+P184</f>
        <v>-9825.1943999999985</v>
      </c>
      <c r="R184" s="42" t="str">
        <f t="shared" si="30"/>
        <v>№157</v>
      </c>
    </row>
    <row r="185" spans="1:18">
      <c r="A185" s="9" t="s">
        <v>201</v>
      </c>
      <c r="B185" s="9">
        <v>16612.490000000002</v>
      </c>
      <c r="C185" s="9">
        <v>9995.7900000000009</v>
      </c>
      <c r="D185" s="9">
        <v>26610.09</v>
      </c>
      <c r="E185" s="9">
        <v>16612.490000000002</v>
      </c>
      <c r="F185" s="9">
        <v>9995.7900000000009</v>
      </c>
      <c r="G185" s="9">
        <v>26610.09</v>
      </c>
      <c r="H185" s="43">
        <f t="shared" si="34"/>
        <v>0</v>
      </c>
      <c r="I185" s="43">
        <f t="shared" si="34"/>
        <v>0</v>
      </c>
      <c r="J185" s="43">
        <f t="shared" si="29"/>
        <v>0</v>
      </c>
      <c r="K185" s="9">
        <f ca="1">[1]Оплата!BA183</f>
        <v>-6126.7397000000092</v>
      </c>
      <c r="L185" s="9">
        <f ca="1">[1]Оплата!Y183</f>
        <v>0</v>
      </c>
      <c r="M185" s="43">
        <f>H185*M$6</f>
        <v>0</v>
      </c>
      <c r="N185" s="3">
        <f t="shared" si="35"/>
        <v>0</v>
      </c>
      <c r="O185" s="9">
        <f t="shared" si="31"/>
        <v>0</v>
      </c>
      <c r="P185" s="9"/>
      <c r="Q185" s="3">
        <f ca="1">K185-O185+L185+P185</f>
        <v>-6126.7397000000092</v>
      </c>
      <c r="R185" s="3" t="str">
        <f t="shared" si="30"/>
        <v xml:space="preserve">№158 </v>
      </c>
    </row>
    <row r="186" spans="1:18">
      <c r="A186" s="39" t="s">
        <v>202</v>
      </c>
      <c r="B186" s="40"/>
      <c r="C186" s="40"/>
      <c r="D186" s="40"/>
      <c r="E186" s="40"/>
      <c r="F186" s="40"/>
      <c r="G186" s="40"/>
      <c r="H186" s="40"/>
      <c r="I186" s="40"/>
      <c r="J186" s="40">
        <f t="shared" si="29"/>
        <v>0</v>
      </c>
      <c r="K186" s="40">
        <f ca="1">[1]Оплата!BA184</f>
        <v>7119.9991</v>
      </c>
      <c r="L186" s="40">
        <f ca="1">[1]Оплата!Y184</f>
        <v>0</v>
      </c>
      <c r="M186" s="40"/>
      <c r="N186" s="42"/>
      <c r="O186" s="39"/>
      <c r="P186" s="39"/>
      <c r="Q186" s="42">
        <f ca="1">K186-O186+L186+P186</f>
        <v>7119.9991</v>
      </c>
      <c r="R186" s="42" t="str">
        <f t="shared" si="30"/>
        <v>№159снят</v>
      </c>
    </row>
    <row r="187" spans="1:18">
      <c r="A187" s="9" t="s">
        <v>203</v>
      </c>
      <c r="B187" s="9">
        <v>6163.52</v>
      </c>
      <c r="C187" s="9">
        <v>1831.43</v>
      </c>
      <c r="D187" s="9">
        <v>7995.09</v>
      </c>
      <c r="E187" s="9">
        <v>6163.52</v>
      </c>
      <c r="F187" s="9">
        <v>1831.43</v>
      </c>
      <c r="G187" s="9">
        <v>7995.09</v>
      </c>
      <c r="H187" s="43">
        <f t="shared" ref="H187:I189" si="37">E187-B187</f>
        <v>0</v>
      </c>
      <c r="I187" s="43">
        <f t="shared" si="37"/>
        <v>0</v>
      </c>
      <c r="J187" s="43">
        <f>SUM(H187:I187)</f>
        <v>0</v>
      </c>
      <c r="K187" s="9">
        <f ca="1">[1]Оплата!BA185</f>
        <v>13475.622799999996</v>
      </c>
      <c r="L187" s="9">
        <f ca="1">[1]Оплата!Y185</f>
        <v>0</v>
      </c>
      <c r="M187" s="9">
        <f t="shared" ref="M187:N202" si="38">H187*M$6</f>
        <v>0</v>
      </c>
      <c r="N187" s="3">
        <f t="shared" si="38"/>
        <v>0</v>
      </c>
      <c r="O187" s="9">
        <f t="shared" si="31"/>
        <v>0</v>
      </c>
      <c r="P187" s="9"/>
      <c r="Q187" s="3">
        <f ca="1">K187-O187+L187+P187</f>
        <v>13475.622799999996</v>
      </c>
      <c r="R187" s="3" t="str">
        <f t="shared" si="30"/>
        <v>№159а\1</v>
      </c>
    </row>
    <row r="188" spans="1:18">
      <c r="A188" s="39" t="s">
        <v>204</v>
      </c>
      <c r="B188" s="40">
        <v>1698.99</v>
      </c>
      <c r="C188" s="40">
        <v>678.35</v>
      </c>
      <c r="D188" s="40">
        <v>2377.38</v>
      </c>
      <c r="E188" s="40">
        <v>1698.99</v>
      </c>
      <c r="F188" s="40">
        <v>678.35</v>
      </c>
      <c r="G188" s="40">
        <v>2377.38</v>
      </c>
      <c r="H188" s="40">
        <f t="shared" si="37"/>
        <v>0</v>
      </c>
      <c r="I188" s="40">
        <f t="shared" si="37"/>
        <v>0</v>
      </c>
      <c r="J188" s="40">
        <f>SUM(H188:I188)</f>
        <v>0</v>
      </c>
      <c r="K188" s="40">
        <f ca="1">[1]Оплата!BA186</f>
        <v>-8368.7613000000019</v>
      </c>
      <c r="L188" s="40">
        <f ca="1">[1]Оплата!Y186</f>
        <v>0</v>
      </c>
      <c r="M188" s="40">
        <f t="shared" si="38"/>
        <v>0</v>
      </c>
      <c r="N188" s="42">
        <f t="shared" si="38"/>
        <v>0</v>
      </c>
      <c r="O188" s="39">
        <f t="shared" si="31"/>
        <v>0</v>
      </c>
      <c r="P188" s="39"/>
      <c r="Q188" s="42">
        <f ca="1">K188-O188+L188+P188</f>
        <v>-8368.7613000000019</v>
      </c>
      <c r="R188" s="42" t="str">
        <f t="shared" si="30"/>
        <v xml:space="preserve">№159а\2 </v>
      </c>
    </row>
    <row r="189" spans="1:18">
      <c r="A189" s="9" t="s">
        <v>205</v>
      </c>
      <c r="B189" s="9">
        <v>6723.83</v>
      </c>
      <c r="C189" s="9">
        <v>3105.42</v>
      </c>
      <c r="D189" s="9">
        <v>9829.34</v>
      </c>
      <c r="E189" s="9">
        <v>6723.83</v>
      </c>
      <c r="F189" s="9">
        <v>3105.42</v>
      </c>
      <c r="G189" s="9">
        <v>9829.34</v>
      </c>
      <c r="H189" s="43">
        <f t="shared" si="37"/>
        <v>0</v>
      </c>
      <c r="I189" s="43">
        <f t="shared" si="37"/>
        <v>0</v>
      </c>
      <c r="J189" s="43">
        <f>SUM(H189:I189)</f>
        <v>0</v>
      </c>
      <c r="K189" s="9">
        <f ca="1">[1]Оплата!BA187</f>
        <v>-2078.7950999999985</v>
      </c>
      <c r="L189" s="9">
        <f ca="1">[1]Оплата!Y187</f>
        <v>0</v>
      </c>
      <c r="M189" s="43">
        <f t="shared" si="38"/>
        <v>0</v>
      </c>
      <c r="N189" s="3">
        <f t="shared" si="38"/>
        <v>0</v>
      </c>
      <c r="O189" s="9">
        <f t="shared" si="31"/>
        <v>0</v>
      </c>
      <c r="P189" s="9"/>
      <c r="Q189" s="3">
        <f ca="1">K189-O189+L189+P189</f>
        <v>-2078.7950999999985</v>
      </c>
      <c r="R189" s="3" t="str">
        <f t="shared" si="30"/>
        <v>№160</v>
      </c>
    </row>
    <row r="190" spans="1:18">
      <c r="A190" s="39" t="s">
        <v>206</v>
      </c>
      <c r="B190" s="40"/>
      <c r="C190" s="40"/>
      <c r="D190" s="40"/>
      <c r="E190" s="40"/>
      <c r="F190" s="40"/>
      <c r="G190" s="40"/>
      <c r="H190" s="40"/>
      <c r="I190" s="40"/>
      <c r="J190" s="40"/>
      <c r="K190" s="40">
        <f ca="1">[1]Оплата!BA188</f>
        <v>0</v>
      </c>
      <c r="L190" s="40">
        <f ca="1">[1]Оплата!Y188</f>
        <v>0</v>
      </c>
      <c r="M190" s="40">
        <f t="shared" si="38"/>
        <v>0</v>
      </c>
      <c r="N190" s="42">
        <f t="shared" si="38"/>
        <v>0</v>
      </c>
      <c r="O190" s="39">
        <f t="shared" si="31"/>
        <v>0</v>
      </c>
      <c r="P190" s="39"/>
      <c r="Q190" s="42">
        <f ca="1">K190-O190+L190+P190</f>
        <v>0</v>
      </c>
      <c r="R190" s="42" t="str">
        <f t="shared" si="30"/>
        <v>№161 снят</v>
      </c>
    </row>
    <row r="191" spans="1:18">
      <c r="A191" s="9" t="s">
        <v>207</v>
      </c>
      <c r="B191" s="9">
        <v>22591.832999999999</v>
      </c>
      <c r="C191" s="9">
        <v>16372.967000000001</v>
      </c>
      <c r="D191" s="9">
        <v>38964.800000000003</v>
      </c>
      <c r="E191" s="9">
        <v>23028.429</v>
      </c>
      <c r="F191" s="9">
        <v>17051.041000000001</v>
      </c>
      <c r="G191" s="9">
        <v>40079.47</v>
      </c>
      <c r="H191" s="45" t="s">
        <v>32</v>
      </c>
      <c r="I191" s="45"/>
      <c r="J191" s="45"/>
      <c r="K191" s="9">
        <f ca="1">[1]Оплата!BA189</f>
        <v>2.0099999910598854E-3</v>
      </c>
      <c r="L191" s="9">
        <f ca="1">[1]Оплата!Y189</f>
        <v>0</v>
      </c>
      <c r="M191" s="46"/>
      <c r="N191" s="3">
        <f t="shared" si="38"/>
        <v>0</v>
      </c>
      <c r="O191" s="9">
        <f t="shared" si="31"/>
        <v>0</v>
      </c>
      <c r="P191" s="9"/>
      <c r="Q191" s="3">
        <f ca="1">K191-O191+L191+P191</f>
        <v>2.0099999910598854E-3</v>
      </c>
      <c r="R191" s="3" t="str">
        <f t="shared" si="30"/>
        <v>№161 3фсбыт</v>
      </c>
    </row>
    <row r="192" spans="1:18">
      <c r="A192" s="39" t="s">
        <v>208</v>
      </c>
      <c r="B192" s="40">
        <v>1293.44</v>
      </c>
      <c r="C192" s="40">
        <v>550.82000000000005</v>
      </c>
      <c r="D192" s="40">
        <v>1844.26</v>
      </c>
      <c r="E192" s="40">
        <v>1293.47</v>
      </c>
      <c r="F192" s="40">
        <v>550.85</v>
      </c>
      <c r="G192" s="40">
        <v>1844.32</v>
      </c>
      <c r="H192" s="40">
        <f t="shared" ref="H192:I201" si="39">E192-B192</f>
        <v>2.9999999999972715E-2</v>
      </c>
      <c r="I192" s="40">
        <f t="shared" si="39"/>
        <v>2.9999999999972715E-2</v>
      </c>
      <c r="J192" s="40">
        <f t="shared" si="29"/>
        <v>5.999999999994543E-2</v>
      </c>
      <c r="K192" s="40">
        <f ca="1">[1]Оплата!BA190</f>
        <v>-291.8451000000004</v>
      </c>
      <c r="L192" s="40">
        <f ca="1">[1]Оплата!Y190</f>
        <v>0</v>
      </c>
      <c r="M192" s="40">
        <f>H192*M$6</f>
        <v>0.20459999999981393</v>
      </c>
      <c r="N192" s="42">
        <f t="shared" si="38"/>
        <v>7.9499999999927698E-2</v>
      </c>
      <c r="O192" s="39">
        <f t="shared" si="31"/>
        <v>0.28409999999974161</v>
      </c>
      <c r="P192" s="39"/>
      <c r="Q192" s="42">
        <f ca="1">K192-O192+L192+P192</f>
        <v>-292.12920000000014</v>
      </c>
      <c r="R192" s="42" t="str">
        <f t="shared" si="30"/>
        <v>№161а</v>
      </c>
    </row>
    <row r="193" spans="1:18">
      <c r="A193" s="9" t="s">
        <v>209</v>
      </c>
      <c r="B193" s="9">
        <v>82.05</v>
      </c>
      <c r="C193" s="9">
        <v>57.09</v>
      </c>
      <c r="D193" s="9">
        <v>139.16</v>
      </c>
      <c r="E193" s="9">
        <v>82.05</v>
      </c>
      <c r="F193" s="9">
        <v>57.09</v>
      </c>
      <c r="G193" s="9">
        <v>139.16</v>
      </c>
      <c r="H193" s="43">
        <f t="shared" si="39"/>
        <v>0</v>
      </c>
      <c r="I193" s="43">
        <f t="shared" si="39"/>
        <v>0</v>
      </c>
      <c r="J193" s="43">
        <f t="shared" si="29"/>
        <v>0</v>
      </c>
      <c r="K193" s="9">
        <f ca="1">[1]Оплата!BA191</f>
        <v>-22.866999999999749</v>
      </c>
      <c r="L193" s="9">
        <f ca="1">[1]Оплата!Y191</f>
        <v>0</v>
      </c>
      <c r="M193" s="43">
        <f>H193*M$6</f>
        <v>0</v>
      </c>
      <c r="N193" s="3">
        <f t="shared" si="38"/>
        <v>0</v>
      </c>
      <c r="O193" s="9">
        <f t="shared" si="31"/>
        <v>0</v>
      </c>
      <c r="P193" s="9"/>
      <c r="Q193" s="3">
        <f ca="1">K193-O193+L193+P193</f>
        <v>-22.866999999999749</v>
      </c>
      <c r="R193" s="3" t="str">
        <f t="shared" si="30"/>
        <v>№162</v>
      </c>
    </row>
    <row r="194" spans="1:18">
      <c r="A194" s="39" t="s">
        <v>210</v>
      </c>
      <c r="B194" s="40"/>
      <c r="C194" s="40"/>
      <c r="D194" s="40"/>
      <c r="E194" s="40"/>
      <c r="F194" s="40"/>
      <c r="G194" s="40"/>
      <c r="H194" s="45"/>
      <c r="I194" s="45"/>
      <c r="J194" s="45"/>
      <c r="K194" s="40">
        <f ca="1">[1]Оплата!BA192</f>
        <v>0.45970000000124855</v>
      </c>
      <c r="L194" s="40">
        <f ca="1">[1]Оплата!Y192</f>
        <v>0</v>
      </c>
      <c r="M194" s="40"/>
      <c r="N194" s="42">
        <f t="shared" si="38"/>
        <v>0</v>
      </c>
      <c r="O194" s="39">
        <f t="shared" si="31"/>
        <v>0</v>
      </c>
      <c r="P194" s="39"/>
      <c r="Q194" s="42">
        <f ca="1">K194-O194+L194+P194</f>
        <v>0.45970000000124855</v>
      </c>
      <c r="R194" s="42" t="str">
        <f t="shared" si="30"/>
        <v>№163сбыт</v>
      </c>
    </row>
    <row r="195" spans="1:18">
      <c r="A195" s="9" t="s">
        <v>211</v>
      </c>
      <c r="B195" s="9">
        <v>10586.77</v>
      </c>
      <c r="C195" s="9">
        <v>3588.14</v>
      </c>
      <c r="D195" s="9">
        <v>14175.15</v>
      </c>
      <c r="E195" s="9">
        <v>10586.77</v>
      </c>
      <c r="F195" s="9">
        <v>3588.14</v>
      </c>
      <c r="G195" s="9">
        <v>14175.15</v>
      </c>
      <c r="H195" s="43">
        <f t="shared" si="39"/>
        <v>0</v>
      </c>
      <c r="I195" s="43">
        <f t="shared" si="39"/>
        <v>0</v>
      </c>
      <c r="J195" s="43">
        <f t="shared" si="29"/>
        <v>0</v>
      </c>
      <c r="K195" s="9">
        <f ca="1">[1]Оплата!BA193</f>
        <v>9.9999999561184438E-4</v>
      </c>
      <c r="L195" s="9">
        <f ca="1">[1]Оплата!Y193</f>
        <v>0</v>
      </c>
      <c r="M195" s="43">
        <f>H195*M$6</f>
        <v>0</v>
      </c>
      <c r="N195" s="3">
        <f t="shared" si="38"/>
        <v>0</v>
      </c>
      <c r="O195" s="9">
        <f t="shared" si="31"/>
        <v>0</v>
      </c>
      <c r="P195" s="9"/>
      <c r="Q195" s="3">
        <f ca="1">K195-O195+L195+P195</f>
        <v>9.9999999561184438E-4</v>
      </c>
      <c r="R195" s="3" t="str">
        <f t="shared" si="30"/>
        <v>№164</v>
      </c>
    </row>
    <row r="196" spans="1:18">
      <c r="A196" s="39" t="s">
        <v>212</v>
      </c>
      <c r="B196" s="40">
        <v>4419.3100000000004</v>
      </c>
      <c r="C196" s="40">
        <v>1355.93</v>
      </c>
      <c r="D196" s="40">
        <v>5775.29</v>
      </c>
      <c r="E196" s="40">
        <v>4419.3100000000004</v>
      </c>
      <c r="F196" s="40">
        <v>1355.93</v>
      </c>
      <c r="G196" s="40">
        <v>5775.29</v>
      </c>
      <c r="H196" s="40">
        <f t="shared" si="39"/>
        <v>0</v>
      </c>
      <c r="I196" s="40">
        <f t="shared" si="39"/>
        <v>0</v>
      </c>
      <c r="J196" s="40">
        <f>SUM(H196:I196)</f>
        <v>0</v>
      </c>
      <c r="K196" s="40">
        <f ca="1">[1]Оплата!BA194</f>
        <v>-994.21100000000354</v>
      </c>
      <c r="L196" s="40">
        <f ca="1">[1]Оплата!Y194</f>
        <v>0</v>
      </c>
      <c r="M196" s="40">
        <f>H196*M$6</f>
        <v>0</v>
      </c>
      <c r="N196" s="42">
        <f t="shared" si="38"/>
        <v>0</v>
      </c>
      <c r="O196" s="39">
        <f t="shared" si="31"/>
        <v>0</v>
      </c>
      <c r="P196" s="39"/>
      <c r="Q196" s="42">
        <f ca="1">K196-O196+L196+P196</f>
        <v>-994.21100000000354</v>
      </c>
      <c r="R196" s="42" t="str">
        <f t="shared" si="30"/>
        <v>№165</v>
      </c>
    </row>
    <row r="197" spans="1:18">
      <c r="A197" s="9" t="s">
        <v>213</v>
      </c>
      <c r="B197" s="9">
        <v>2940.73</v>
      </c>
      <c r="C197" s="9">
        <v>3991</v>
      </c>
      <c r="D197" s="9">
        <v>6931.85</v>
      </c>
      <c r="E197" s="9">
        <v>2940.73</v>
      </c>
      <c r="F197" s="9">
        <v>3991</v>
      </c>
      <c r="G197" s="9">
        <v>6931.85</v>
      </c>
      <c r="H197" s="43">
        <f t="shared" si="39"/>
        <v>0</v>
      </c>
      <c r="I197" s="43">
        <f t="shared" si="39"/>
        <v>0</v>
      </c>
      <c r="J197" s="43">
        <f>SUM(H197:I197)</f>
        <v>0</v>
      </c>
      <c r="K197" s="9">
        <f ca="1">[1]Оплата!BA195</f>
        <v>8356.818299999999</v>
      </c>
      <c r="L197" s="9">
        <f ca="1">[1]Оплата!Y195</f>
        <v>0</v>
      </c>
      <c r="M197" s="43">
        <f>H197*M$6</f>
        <v>0</v>
      </c>
      <c r="N197" s="3">
        <f t="shared" si="38"/>
        <v>0</v>
      </c>
      <c r="O197" s="9">
        <f t="shared" si="31"/>
        <v>0</v>
      </c>
      <c r="P197" s="9"/>
      <c r="Q197" s="3">
        <f ca="1">K197-O197+L197+P197</f>
        <v>8356.818299999999</v>
      </c>
      <c r="R197" s="3" t="str">
        <f t="shared" si="30"/>
        <v>№166</v>
      </c>
    </row>
    <row r="198" spans="1:18">
      <c r="A198" s="39" t="s">
        <v>214</v>
      </c>
      <c r="B198" s="40"/>
      <c r="C198" s="40"/>
      <c r="D198" s="40"/>
      <c r="E198" s="40"/>
      <c r="F198" s="40"/>
      <c r="G198" s="40"/>
      <c r="H198" s="45" t="s">
        <v>32</v>
      </c>
      <c r="I198" s="45"/>
      <c r="J198" s="45"/>
      <c r="K198" s="40">
        <f ca="1">[1]Оплата!BA196</f>
        <v>2562.8873000000031</v>
      </c>
      <c r="L198" s="40">
        <f ca="1">[1]Оплата!Y196</f>
        <v>0</v>
      </c>
      <c r="M198" s="40"/>
      <c r="N198" s="42">
        <f t="shared" si="38"/>
        <v>0</v>
      </c>
      <c r="O198" s="39">
        <f t="shared" si="31"/>
        <v>0</v>
      </c>
      <c r="P198" s="39"/>
      <c r="Q198" s="42">
        <f ca="1">K198-O198+L198+P198</f>
        <v>2562.8873000000031</v>
      </c>
      <c r="R198" s="42" t="str">
        <f t="shared" si="30"/>
        <v>№167</v>
      </c>
    </row>
    <row r="199" spans="1:18">
      <c r="A199" s="9" t="s">
        <v>215</v>
      </c>
      <c r="B199" s="9">
        <v>10510.22</v>
      </c>
      <c r="C199" s="9">
        <v>5922.33</v>
      </c>
      <c r="D199" s="9">
        <v>16432.560000000001</v>
      </c>
      <c r="E199" s="9">
        <v>10510.22</v>
      </c>
      <c r="F199" s="9">
        <v>5922.33</v>
      </c>
      <c r="G199" s="9">
        <v>16432.560000000001</v>
      </c>
      <c r="H199" s="43">
        <f t="shared" si="39"/>
        <v>0</v>
      </c>
      <c r="I199" s="43">
        <f t="shared" si="39"/>
        <v>0</v>
      </c>
      <c r="J199" s="43">
        <f t="shared" si="29"/>
        <v>0</v>
      </c>
      <c r="K199" s="9">
        <f ca="1">[1]Оплата!BA197</f>
        <v>26.260400000006239</v>
      </c>
      <c r="L199" s="9">
        <f ca="1">[1]Оплата!Y197</f>
        <v>0</v>
      </c>
      <c r="M199" s="43">
        <f>H199*M$6</f>
        <v>0</v>
      </c>
      <c r="N199" s="3">
        <f t="shared" si="38"/>
        <v>0</v>
      </c>
      <c r="O199" s="9">
        <f t="shared" si="31"/>
        <v>0</v>
      </c>
      <c r="P199" s="9"/>
      <c r="Q199" s="3">
        <f ca="1">K199-O199+L199+P199</f>
        <v>26.260400000006239</v>
      </c>
      <c r="R199" s="3" t="str">
        <f t="shared" si="30"/>
        <v>№168</v>
      </c>
    </row>
    <row r="200" spans="1:18">
      <c r="A200" s="39" t="s">
        <v>216</v>
      </c>
      <c r="B200" s="40">
        <v>993.98</v>
      </c>
      <c r="C200" s="40">
        <v>351.28000000000003</v>
      </c>
      <c r="D200" s="40">
        <v>1345.27</v>
      </c>
      <c r="E200" s="40">
        <v>993.98</v>
      </c>
      <c r="F200" s="40">
        <v>351.28000000000003</v>
      </c>
      <c r="G200" s="40">
        <v>1345.27</v>
      </c>
      <c r="H200" s="40">
        <f t="shared" si="39"/>
        <v>0</v>
      </c>
      <c r="I200" s="40">
        <f t="shared" si="39"/>
        <v>0</v>
      </c>
      <c r="J200" s="40">
        <f t="shared" si="29"/>
        <v>0</v>
      </c>
      <c r="K200" s="40">
        <f ca="1">[1]Оплата!BA198</f>
        <v>4181.7017999999998</v>
      </c>
      <c r="L200" s="40">
        <f ca="1">[1]Оплата!Y198</f>
        <v>0</v>
      </c>
      <c r="M200" s="40">
        <f>H200*M$6</f>
        <v>0</v>
      </c>
      <c r="N200" s="42">
        <f t="shared" si="38"/>
        <v>0</v>
      </c>
      <c r="O200" s="39">
        <f t="shared" si="31"/>
        <v>0</v>
      </c>
      <c r="P200" s="39"/>
      <c r="Q200" s="42">
        <f ca="1">K200-O200+L200+P200</f>
        <v>4181.7017999999998</v>
      </c>
      <c r="R200" s="42" t="str">
        <f t="shared" si="30"/>
        <v>№169</v>
      </c>
    </row>
    <row r="201" spans="1:18">
      <c r="A201" s="9" t="s">
        <v>217</v>
      </c>
      <c r="B201" s="9">
        <v>7044.39</v>
      </c>
      <c r="C201" s="9">
        <v>3508.98</v>
      </c>
      <c r="D201" s="9">
        <v>10553.380000000001</v>
      </c>
      <c r="E201" s="9">
        <v>7044.39</v>
      </c>
      <c r="F201" s="9">
        <v>3508.98</v>
      </c>
      <c r="G201" s="9">
        <v>10553.380000000001</v>
      </c>
      <c r="H201" s="43">
        <f t="shared" si="39"/>
        <v>0</v>
      </c>
      <c r="I201" s="43">
        <f t="shared" si="39"/>
        <v>0</v>
      </c>
      <c r="J201" s="43">
        <f t="shared" si="29"/>
        <v>0</v>
      </c>
      <c r="K201" s="9">
        <f ca="1">[1]Оплата!BA199</f>
        <v>-1654.4184000000027</v>
      </c>
      <c r="L201" s="9">
        <f ca="1">[1]Оплата!Y199</f>
        <v>0</v>
      </c>
      <c r="M201" s="43">
        <f>H201*M$6</f>
        <v>0</v>
      </c>
      <c r="N201" s="3">
        <f t="shared" si="38"/>
        <v>0</v>
      </c>
      <c r="O201" s="9">
        <f t="shared" si="31"/>
        <v>0</v>
      </c>
      <c r="P201" s="9"/>
      <c r="Q201" s="3">
        <f ca="1">K201-O201+L201+P201</f>
        <v>-1654.4184000000027</v>
      </c>
      <c r="R201" s="3" t="str">
        <f t="shared" si="30"/>
        <v>№170</v>
      </c>
    </row>
    <row r="202" spans="1:18">
      <c r="A202" s="39" t="s">
        <v>218</v>
      </c>
      <c r="B202" s="40"/>
      <c r="C202" s="40"/>
      <c r="D202" s="40"/>
      <c r="E202" s="40"/>
      <c r="F202" s="40"/>
      <c r="G202" s="40"/>
      <c r="H202" s="40"/>
      <c r="I202" s="40"/>
      <c r="J202" s="40"/>
      <c r="K202" s="40">
        <f ca="1">[1]Оплата!BA200</f>
        <v>18.241000000005442</v>
      </c>
      <c r="L202" s="40">
        <f ca="1">[1]Оплата!Y200</f>
        <v>0</v>
      </c>
      <c r="M202" s="40">
        <f>H202*M$6</f>
        <v>0</v>
      </c>
      <c r="N202" s="42">
        <f t="shared" si="38"/>
        <v>0</v>
      </c>
      <c r="O202" s="39">
        <f t="shared" si="31"/>
        <v>0</v>
      </c>
      <c r="P202" s="39"/>
      <c r="Q202" s="42">
        <f ca="1">K202-O202+L202+P202</f>
        <v>18.241000000005442</v>
      </c>
      <c r="R202" s="42" t="str">
        <f t="shared" si="30"/>
        <v>№171</v>
      </c>
    </row>
    <row r="203" spans="1:18">
      <c r="A203" s="9" t="s">
        <v>219</v>
      </c>
      <c r="B203" s="9"/>
      <c r="C203" s="9"/>
      <c r="D203" s="9"/>
      <c r="E203" s="9"/>
      <c r="F203" s="9"/>
      <c r="G203" s="9"/>
      <c r="H203" s="43"/>
      <c r="I203" s="43"/>
      <c r="J203" s="43"/>
      <c r="K203" s="9">
        <f ca="1">[1]Оплата!BA201</f>
        <v>1.4999999998508429E-3</v>
      </c>
      <c r="L203" s="9">
        <f ca="1">[1]Оплата!Y201</f>
        <v>0</v>
      </c>
      <c r="M203" s="43">
        <f>H203*M$6</f>
        <v>0</v>
      </c>
      <c r="N203" s="3">
        <f t="shared" ref="N203:N218" si="40">I203*N$6</f>
        <v>0</v>
      </c>
      <c r="O203" s="9">
        <f t="shared" si="31"/>
        <v>0</v>
      </c>
      <c r="P203" s="9"/>
      <c r="Q203" s="3">
        <f ca="1">K203-O203+L203+P203</f>
        <v>1.4999999998508429E-3</v>
      </c>
      <c r="R203" s="3" t="str">
        <f t="shared" ref="R203:R266" si="41">A203</f>
        <v>№172</v>
      </c>
    </row>
    <row r="204" spans="1:18">
      <c r="A204" s="39" t="s">
        <v>220</v>
      </c>
      <c r="B204" s="40"/>
      <c r="C204" s="40"/>
      <c r="D204" s="40"/>
      <c r="E204" s="40">
        <v>13367.9</v>
      </c>
      <c r="F204" s="40">
        <v>7000</v>
      </c>
      <c r="G204" s="40">
        <v>20367.990000000002</v>
      </c>
      <c r="H204" s="45" t="s">
        <v>32</v>
      </c>
      <c r="I204" s="45"/>
      <c r="J204" s="45"/>
      <c r="K204" s="40">
        <f ca="1">[1]Оплата!BA202</f>
        <v>105.44470000000439</v>
      </c>
      <c r="L204" s="40">
        <f ca="1">[1]Оплата!Y202</f>
        <v>0</v>
      </c>
      <c r="M204" s="40"/>
      <c r="N204" s="42">
        <f t="shared" si="40"/>
        <v>0</v>
      </c>
      <c r="O204" s="39">
        <f t="shared" si="31"/>
        <v>0</v>
      </c>
      <c r="P204" s="39"/>
      <c r="Q204" s="42">
        <f ca="1">K204-O204+L204+P204</f>
        <v>105.44470000000439</v>
      </c>
      <c r="R204" s="42" t="str">
        <f t="shared" si="41"/>
        <v xml:space="preserve">№173 </v>
      </c>
    </row>
    <row r="205" spans="1:18">
      <c r="A205" s="9" t="s">
        <v>221</v>
      </c>
      <c r="B205" s="9"/>
      <c r="C205" s="9"/>
      <c r="D205" s="9"/>
      <c r="E205" s="9"/>
      <c r="F205" s="9"/>
      <c r="G205" s="9"/>
      <c r="H205" s="45" t="s">
        <v>32</v>
      </c>
      <c r="I205" s="45"/>
      <c r="J205" s="45"/>
      <c r="K205" s="9">
        <f ca="1">[1]Оплата!BA203</f>
        <v>-225.76390000000123</v>
      </c>
      <c r="L205" s="9">
        <f ca="1">[1]Оплата!Y203</f>
        <v>0</v>
      </c>
      <c r="M205" s="43"/>
      <c r="N205" s="3">
        <f t="shared" si="40"/>
        <v>0</v>
      </c>
      <c r="O205" s="9">
        <f t="shared" ref="O205:O268" si="42">SUM(M205:N205)</f>
        <v>0</v>
      </c>
      <c r="P205" s="9"/>
      <c r="Q205" s="3">
        <f ca="1">K205-O205+L205+P205</f>
        <v>-225.76390000000123</v>
      </c>
      <c r="R205" s="3" t="str">
        <f t="shared" si="41"/>
        <v xml:space="preserve">№174 </v>
      </c>
    </row>
    <row r="206" spans="1:18">
      <c r="A206" s="39" t="s">
        <v>222</v>
      </c>
      <c r="B206" s="40"/>
      <c r="C206" s="40"/>
      <c r="D206" s="40"/>
      <c r="E206" s="40"/>
      <c r="F206" s="40"/>
      <c r="G206" s="40"/>
      <c r="H206" s="45" t="s">
        <v>32</v>
      </c>
      <c r="I206" s="45"/>
      <c r="J206" s="45"/>
      <c r="K206" s="40">
        <f ca="1">[1]Оплата!BA204</f>
        <v>0.80379999999695428</v>
      </c>
      <c r="L206" s="40">
        <f ca="1">[1]Оплата!Y204</f>
        <v>0</v>
      </c>
      <c r="M206" s="40"/>
      <c r="N206" s="42">
        <f t="shared" si="40"/>
        <v>0</v>
      </c>
      <c r="O206" s="39">
        <f t="shared" si="42"/>
        <v>0</v>
      </c>
      <c r="P206" s="39"/>
      <c r="Q206" s="42">
        <f ca="1">K206-O206+L206+P206</f>
        <v>0.80379999999695428</v>
      </c>
      <c r="R206" s="42" t="str">
        <f t="shared" si="41"/>
        <v>№175 сбыт</v>
      </c>
    </row>
    <row r="207" spans="1:18">
      <c r="A207" s="9" t="s">
        <v>223</v>
      </c>
      <c r="B207" s="9">
        <v>832.01</v>
      </c>
      <c r="C207" s="9">
        <v>365.2</v>
      </c>
      <c r="D207" s="9">
        <v>1197.22</v>
      </c>
      <c r="E207" s="9"/>
      <c r="F207" s="9"/>
      <c r="G207" s="9"/>
      <c r="H207" s="43"/>
      <c r="I207" s="43"/>
      <c r="J207" s="43"/>
      <c r="K207" s="9">
        <f ca="1">[1]Оплата!BA205</f>
        <v>23346.706199999997</v>
      </c>
      <c r="L207" s="9">
        <f ca="1">[1]Оплата!Y205</f>
        <v>0</v>
      </c>
      <c r="M207" s="43"/>
      <c r="N207" s="3"/>
      <c r="O207" s="9"/>
      <c r="P207" s="9"/>
      <c r="Q207" s="3">
        <f ca="1">K207-O207+L207+P207</f>
        <v>23346.706199999997</v>
      </c>
      <c r="R207" s="3" t="str">
        <f t="shared" si="41"/>
        <v xml:space="preserve">№176\1 </v>
      </c>
    </row>
    <row r="208" spans="1:18">
      <c r="A208" s="39" t="s">
        <v>224</v>
      </c>
      <c r="B208" s="40">
        <v>5424.55</v>
      </c>
      <c r="C208" s="40">
        <v>2962.02</v>
      </c>
      <c r="D208" s="40">
        <v>8386.58</v>
      </c>
      <c r="E208" s="40"/>
      <c r="F208" s="40"/>
      <c r="G208" s="40"/>
      <c r="H208" s="40"/>
      <c r="I208" s="40"/>
      <c r="J208" s="40"/>
      <c r="K208" s="40">
        <f ca="1">[1]Оплата!BA206</f>
        <v>-23346.706999999995</v>
      </c>
      <c r="L208" s="40">
        <f ca="1">[1]Оплата!Y206</f>
        <v>0</v>
      </c>
      <c r="M208" s="40"/>
      <c r="N208" s="42"/>
      <c r="O208" s="39"/>
      <c r="P208" s="39"/>
      <c r="Q208" s="42">
        <f ca="1">K208-O208+L208+P208</f>
        <v>-23346.706999999995</v>
      </c>
      <c r="R208" s="42" t="str">
        <f t="shared" si="41"/>
        <v xml:space="preserve">№176\2 </v>
      </c>
    </row>
    <row r="209" spans="1:18">
      <c r="A209" s="9" t="s">
        <v>225</v>
      </c>
      <c r="B209" s="9">
        <v>8399.44</v>
      </c>
      <c r="C209" s="9">
        <v>2250.6</v>
      </c>
      <c r="D209" s="9">
        <v>10650.04</v>
      </c>
      <c r="E209" s="9">
        <v>8399.4600000000009</v>
      </c>
      <c r="F209" s="9">
        <v>2250.63</v>
      </c>
      <c r="G209" s="9">
        <v>10650.1</v>
      </c>
      <c r="H209" s="43">
        <f t="shared" ref="H209:I224" si="43">E209-B209</f>
        <v>2.0000000000436557E-2</v>
      </c>
      <c r="I209" s="43">
        <f t="shared" si="43"/>
        <v>3.0000000000200089E-2</v>
      </c>
      <c r="J209" s="43">
        <f t="shared" ref="J209:J262" si="44">SUM(H209:I209)</f>
        <v>5.0000000000636646E-2</v>
      </c>
      <c r="K209" s="9">
        <f ca="1">[1]Оплата!BA207</f>
        <v>-1710.7895000000026</v>
      </c>
      <c r="L209" s="9">
        <f ca="1">[1]Оплата!Y207</f>
        <v>0</v>
      </c>
      <c r="M209" s="43">
        <f t="shared" ref="M209:N222" si="45">H209*M$6</f>
        <v>0.13640000000297733</v>
      </c>
      <c r="N209" s="3">
        <f t="shared" si="45"/>
        <v>7.950000000053023E-2</v>
      </c>
      <c r="O209" s="9">
        <f t="shared" si="42"/>
        <v>0.21590000000350756</v>
      </c>
      <c r="P209" s="9"/>
      <c r="Q209" s="3">
        <f ca="1">K209-O209+L209+P209</f>
        <v>-1711.0054000000061</v>
      </c>
      <c r="R209" s="3" t="str">
        <f t="shared" si="41"/>
        <v xml:space="preserve">№177 </v>
      </c>
    </row>
    <row r="210" spans="1:18">
      <c r="A210" s="39" t="s">
        <v>226</v>
      </c>
      <c r="B210" s="40">
        <v>4038.64</v>
      </c>
      <c r="C210" s="40">
        <v>2431.2200000000003</v>
      </c>
      <c r="D210" s="40">
        <v>6469.87</v>
      </c>
      <c r="E210" s="40">
        <v>4038.64</v>
      </c>
      <c r="F210" s="40">
        <v>2431.2200000000003</v>
      </c>
      <c r="G210" s="40">
        <v>6469.87</v>
      </c>
      <c r="H210" s="40">
        <f t="shared" si="43"/>
        <v>0</v>
      </c>
      <c r="I210" s="40">
        <f t="shared" si="43"/>
        <v>0</v>
      </c>
      <c r="J210" s="40">
        <f t="shared" si="44"/>
        <v>0</v>
      </c>
      <c r="K210" s="40">
        <f ca="1">[1]Оплата!BA208</f>
        <v>1592.5763000000004</v>
      </c>
      <c r="L210" s="40">
        <f ca="1">[1]Оплата!Y208</f>
        <v>0</v>
      </c>
      <c r="M210" s="40">
        <f t="shared" si="45"/>
        <v>0</v>
      </c>
      <c r="N210" s="42">
        <f t="shared" si="45"/>
        <v>0</v>
      </c>
      <c r="O210" s="39">
        <f>SUM(M210:N210)</f>
        <v>0</v>
      </c>
      <c r="P210" s="39"/>
      <c r="Q210" s="42">
        <f ca="1">K210-O210+L210+P210</f>
        <v>1592.5763000000004</v>
      </c>
      <c r="R210" s="42" t="str">
        <f t="shared" si="41"/>
        <v xml:space="preserve">№178 </v>
      </c>
    </row>
    <row r="211" spans="1:18">
      <c r="A211" s="9" t="s">
        <v>227</v>
      </c>
      <c r="B211" s="9">
        <v>3427.48</v>
      </c>
      <c r="C211" s="9">
        <v>2128.0300000000002</v>
      </c>
      <c r="D211" s="9">
        <v>5555.57</v>
      </c>
      <c r="E211" s="9">
        <v>3427.48</v>
      </c>
      <c r="F211" s="9">
        <v>2128.0300000000002</v>
      </c>
      <c r="G211" s="9">
        <v>5555.58</v>
      </c>
      <c r="H211" s="43">
        <f t="shared" si="43"/>
        <v>0</v>
      </c>
      <c r="I211" s="43">
        <f t="shared" si="43"/>
        <v>0</v>
      </c>
      <c r="J211" s="43">
        <f t="shared" si="44"/>
        <v>0</v>
      </c>
      <c r="K211" s="9">
        <f ca="1">[1]Оплата!BA209</f>
        <v>1.1208999999992102</v>
      </c>
      <c r="L211" s="9">
        <f ca="1">[1]Оплата!Y209</f>
        <v>0</v>
      </c>
      <c r="M211" s="43">
        <f t="shared" si="45"/>
        <v>0</v>
      </c>
      <c r="N211" s="3">
        <f t="shared" si="45"/>
        <v>0</v>
      </c>
      <c r="O211" s="9">
        <f t="shared" si="42"/>
        <v>0</v>
      </c>
      <c r="P211" s="9"/>
      <c r="Q211" s="3">
        <f ca="1">K211-O211+L211+P211</f>
        <v>1.1208999999992102</v>
      </c>
      <c r="R211" s="3" t="str">
        <f t="shared" si="41"/>
        <v xml:space="preserve">№179 </v>
      </c>
    </row>
    <row r="212" spans="1:18">
      <c r="A212" s="39" t="s">
        <v>228</v>
      </c>
      <c r="B212" s="40">
        <v>15449.14</v>
      </c>
      <c r="C212" s="40">
        <v>7788.09</v>
      </c>
      <c r="D212" s="40">
        <v>23237.24</v>
      </c>
      <c r="E212" s="40">
        <v>15599.62</v>
      </c>
      <c r="F212" s="40">
        <v>7874.9000000000005</v>
      </c>
      <c r="G212" s="40">
        <v>23474.53</v>
      </c>
      <c r="H212" s="40">
        <f t="shared" si="43"/>
        <v>150.48000000000138</v>
      </c>
      <c r="I212" s="40">
        <f t="shared" si="43"/>
        <v>86.8100000000004</v>
      </c>
      <c r="J212" s="40">
        <f t="shared" si="44"/>
        <v>237.29000000000178</v>
      </c>
      <c r="K212" s="40">
        <f ca="1">[1]Оплата!BA210</f>
        <v>-4313.4973999999957</v>
      </c>
      <c r="L212" s="40">
        <f ca="1">[1]Оплата!Y210</f>
        <v>0</v>
      </c>
      <c r="M212" s="40">
        <f t="shared" si="45"/>
        <v>1026.2736000000095</v>
      </c>
      <c r="N212" s="42">
        <f t="shared" si="45"/>
        <v>230.04650000000106</v>
      </c>
      <c r="O212" s="39">
        <f t="shared" si="42"/>
        <v>1256.3201000000106</v>
      </c>
      <c r="P212" s="39"/>
      <c r="Q212" s="42">
        <f ca="1">K212-O212+L212+P212</f>
        <v>-5569.8175000000065</v>
      </c>
      <c r="R212" s="42" t="str">
        <f t="shared" si="41"/>
        <v xml:space="preserve">№180 </v>
      </c>
    </row>
    <row r="213" spans="1:18">
      <c r="A213" s="9" t="s">
        <v>229</v>
      </c>
      <c r="B213" s="9">
        <v>5745.1900000000005</v>
      </c>
      <c r="C213" s="9">
        <v>6404.72</v>
      </c>
      <c r="D213" s="9">
        <v>12149.97</v>
      </c>
      <c r="E213" s="9">
        <v>5749.08</v>
      </c>
      <c r="F213" s="9">
        <v>6404.72</v>
      </c>
      <c r="G213" s="9">
        <v>12153.85</v>
      </c>
      <c r="H213" s="43">
        <f t="shared" si="43"/>
        <v>3.8899999999994179</v>
      </c>
      <c r="I213" s="43">
        <f t="shared" si="43"/>
        <v>0</v>
      </c>
      <c r="J213" s="43">
        <f t="shared" si="44"/>
        <v>3.8899999999994179</v>
      </c>
      <c r="K213" s="9">
        <f ca="1">[1]Оплата!BA211</f>
        <v>14.007699999996078</v>
      </c>
      <c r="L213" s="9">
        <f ca="1">[1]Оплата!Y211</f>
        <v>0</v>
      </c>
      <c r="M213" s="43">
        <f t="shared" si="45"/>
        <v>26.52979999999603</v>
      </c>
      <c r="N213" s="3">
        <f t="shared" si="45"/>
        <v>0</v>
      </c>
      <c r="O213" s="9">
        <f t="shared" si="42"/>
        <v>26.52979999999603</v>
      </c>
      <c r="P213" s="9"/>
      <c r="Q213" s="3">
        <f ca="1">K213-O213+L213+P213</f>
        <v>-12.522099999999952</v>
      </c>
      <c r="R213" s="3" t="str">
        <f t="shared" si="41"/>
        <v xml:space="preserve">№181 </v>
      </c>
    </row>
    <row r="214" spans="1:18">
      <c r="A214" s="39" t="s">
        <v>230</v>
      </c>
      <c r="B214" s="40">
        <v>34440.53</v>
      </c>
      <c r="C214" s="40">
        <v>41412.28</v>
      </c>
      <c r="D214" s="40">
        <v>75852.960000000006</v>
      </c>
      <c r="E214" s="40">
        <v>34440.53</v>
      </c>
      <c r="F214" s="40">
        <v>41412.28</v>
      </c>
      <c r="G214" s="40">
        <v>75852.960000000006</v>
      </c>
      <c r="H214" s="40">
        <f t="shared" si="43"/>
        <v>0</v>
      </c>
      <c r="I214" s="40">
        <f t="shared" si="43"/>
        <v>0</v>
      </c>
      <c r="J214" s="40">
        <f t="shared" si="44"/>
        <v>0</v>
      </c>
      <c r="K214" s="40">
        <f ca="1">[1]Оплата!BA212</f>
        <v>97.697499999996595</v>
      </c>
      <c r="L214" s="40">
        <f ca="1">[1]Оплата!Y212</f>
        <v>0</v>
      </c>
      <c r="M214" s="40">
        <f t="shared" si="45"/>
        <v>0</v>
      </c>
      <c r="N214" s="42">
        <f t="shared" si="45"/>
        <v>0</v>
      </c>
      <c r="O214" s="39">
        <f t="shared" si="42"/>
        <v>0</v>
      </c>
      <c r="P214" s="39"/>
      <c r="Q214" s="42">
        <f ca="1">K214-O214+L214+P214</f>
        <v>97.697499999996595</v>
      </c>
      <c r="R214" s="42" t="str">
        <f t="shared" si="41"/>
        <v xml:space="preserve">№182 </v>
      </c>
    </row>
    <row r="215" spans="1:18">
      <c r="A215" s="9" t="s">
        <v>231</v>
      </c>
      <c r="B215" s="9">
        <v>3823.75</v>
      </c>
      <c r="C215" s="9">
        <v>826.73</v>
      </c>
      <c r="D215" s="9">
        <v>4650.49</v>
      </c>
      <c r="E215" s="9">
        <v>3823.75</v>
      </c>
      <c r="F215" s="9">
        <v>826.73</v>
      </c>
      <c r="G215" s="9">
        <v>4650.49</v>
      </c>
      <c r="H215" s="43">
        <f t="shared" si="43"/>
        <v>0</v>
      </c>
      <c r="I215" s="43">
        <f t="shared" si="43"/>
        <v>0</v>
      </c>
      <c r="J215" s="43">
        <f t="shared" si="44"/>
        <v>0</v>
      </c>
      <c r="K215" s="9">
        <f ca="1">[1]Оплата!BA213</f>
        <v>746.90890000000013</v>
      </c>
      <c r="L215" s="9">
        <f ca="1">[1]Оплата!Y213</f>
        <v>0</v>
      </c>
      <c r="M215" s="43">
        <f t="shared" si="45"/>
        <v>0</v>
      </c>
      <c r="N215" s="3">
        <f t="shared" si="45"/>
        <v>0</v>
      </c>
      <c r="O215" s="9">
        <f t="shared" si="42"/>
        <v>0</v>
      </c>
      <c r="P215" s="9"/>
      <c r="Q215" s="3">
        <f ca="1">K215-O215+L215+P215</f>
        <v>746.90890000000013</v>
      </c>
      <c r="R215" s="3" t="str">
        <f t="shared" si="41"/>
        <v xml:space="preserve">№183 </v>
      </c>
    </row>
    <row r="216" spans="1:18">
      <c r="A216" s="39" t="s">
        <v>232</v>
      </c>
      <c r="B216" s="40">
        <v>17313.39</v>
      </c>
      <c r="C216" s="40">
        <v>8176.33</v>
      </c>
      <c r="D216" s="40">
        <v>25489.73</v>
      </c>
      <c r="E216" s="40">
        <v>17446.04</v>
      </c>
      <c r="F216" s="40">
        <v>8243.4500000000007</v>
      </c>
      <c r="G216" s="40">
        <v>25689.5</v>
      </c>
      <c r="H216" s="40">
        <f t="shared" si="43"/>
        <v>132.65000000000146</v>
      </c>
      <c r="I216" s="40">
        <f t="shared" si="43"/>
        <v>67.1200000000008</v>
      </c>
      <c r="J216" s="40">
        <f t="shared" si="44"/>
        <v>199.77000000000226</v>
      </c>
      <c r="K216" s="40">
        <f ca="1">[1]Оплата!BA214</f>
        <v>-2033.9160999999922</v>
      </c>
      <c r="L216" s="40">
        <f ca="1">[1]Оплата!Y214</f>
        <v>2100</v>
      </c>
      <c r="M216" s="40">
        <f t="shared" si="45"/>
        <v>904.67300000001001</v>
      </c>
      <c r="N216" s="42">
        <f t="shared" si="45"/>
        <v>177.86800000000213</v>
      </c>
      <c r="O216" s="39">
        <f t="shared" si="42"/>
        <v>1082.5410000000122</v>
      </c>
      <c r="P216" s="39"/>
      <c r="Q216" s="42">
        <f ca="1">K216-O216+L216+P216</f>
        <v>-1016.4571000000042</v>
      </c>
      <c r="R216" s="42" t="str">
        <f t="shared" si="41"/>
        <v xml:space="preserve">№184 </v>
      </c>
    </row>
    <row r="217" spans="1:18">
      <c r="A217" s="9" t="s">
        <v>233</v>
      </c>
      <c r="B217" s="9"/>
      <c r="C217" s="9"/>
      <c r="D217" s="9"/>
      <c r="E217" s="9"/>
      <c r="F217" s="9"/>
      <c r="G217" s="9"/>
      <c r="H217" s="45" t="s">
        <v>32</v>
      </c>
      <c r="I217" s="45"/>
      <c r="J217" s="45"/>
      <c r="K217" s="9">
        <f ca="1">[1]Оплата!BA215</f>
        <v>-6.5025999999999513</v>
      </c>
      <c r="L217" s="9">
        <f ca="1">[1]Оплата!Y215</f>
        <v>0</v>
      </c>
      <c r="M217" s="43"/>
      <c r="N217" s="3">
        <f t="shared" si="45"/>
        <v>0</v>
      </c>
      <c r="O217" s="9">
        <f t="shared" si="42"/>
        <v>0</v>
      </c>
      <c r="P217" s="9"/>
      <c r="Q217" s="3">
        <f ca="1">K217-O217+L217+P217</f>
        <v>-6.5025999999999513</v>
      </c>
      <c r="R217" s="3" t="str">
        <f t="shared" si="41"/>
        <v xml:space="preserve">№185 </v>
      </c>
    </row>
    <row r="218" spans="1:18">
      <c r="A218" s="39" t="s">
        <v>234</v>
      </c>
      <c r="B218" s="40"/>
      <c r="C218" s="40"/>
      <c r="D218" s="40"/>
      <c r="E218" s="40"/>
      <c r="F218" s="40"/>
      <c r="G218" s="40"/>
      <c r="H218" s="40"/>
      <c r="I218" s="40"/>
      <c r="J218" s="40"/>
      <c r="K218" s="40">
        <f ca="1">[1]Оплата!BA216</f>
        <v>-1087.9956000000004</v>
      </c>
      <c r="L218" s="40">
        <f ca="1">[1]Оплата!Y216</f>
        <v>0</v>
      </c>
      <c r="M218" s="40">
        <f>H218*M$6</f>
        <v>0</v>
      </c>
      <c r="N218" s="42">
        <f t="shared" si="45"/>
        <v>0</v>
      </c>
      <c r="O218" s="39">
        <f t="shared" si="42"/>
        <v>0</v>
      </c>
      <c r="P218" s="39"/>
      <c r="Q218" s="42">
        <f ca="1">K218-O218+L218+P218</f>
        <v>-1087.9956000000004</v>
      </c>
      <c r="R218" s="42" t="str">
        <f t="shared" si="41"/>
        <v xml:space="preserve">№186 </v>
      </c>
    </row>
    <row r="219" spans="1:18">
      <c r="A219" s="9" t="s">
        <v>235</v>
      </c>
      <c r="B219" s="9"/>
      <c r="C219" s="9"/>
      <c r="D219" s="9"/>
      <c r="E219" s="9"/>
      <c r="F219" s="9"/>
      <c r="G219" s="9"/>
      <c r="H219" s="45" t="s">
        <v>32</v>
      </c>
      <c r="I219" s="45"/>
      <c r="J219" s="45"/>
      <c r="K219" s="9">
        <f ca="1">[1]Оплата!BA217</f>
        <v>456.75890000000038</v>
      </c>
      <c r="L219" s="9">
        <f ca="1">[1]Оплата!Y217</f>
        <v>0</v>
      </c>
      <c r="M219" s="43"/>
      <c r="N219" s="3">
        <f t="shared" si="45"/>
        <v>0</v>
      </c>
      <c r="O219" s="9">
        <f t="shared" si="42"/>
        <v>0</v>
      </c>
      <c r="P219" s="9"/>
      <c r="Q219" s="3">
        <f ca="1">K219-O219+L219+P219</f>
        <v>456.75890000000038</v>
      </c>
      <c r="R219" s="3" t="str">
        <f t="shared" si="41"/>
        <v xml:space="preserve">№187 </v>
      </c>
    </row>
    <row r="220" spans="1:18">
      <c r="A220" s="39" t="s">
        <v>236</v>
      </c>
      <c r="B220" s="40"/>
      <c r="C220" s="40"/>
      <c r="D220" s="40"/>
      <c r="E220" s="40"/>
      <c r="F220" s="40"/>
      <c r="G220" s="40"/>
      <c r="H220" s="40"/>
      <c r="I220" s="40"/>
      <c r="J220" s="40"/>
      <c r="K220" s="40">
        <f ca="1">[1]Оплата!BA218</f>
        <v>34.937099999999191</v>
      </c>
      <c r="L220" s="40">
        <f ca="1">[1]Оплата!Y218</f>
        <v>0</v>
      </c>
      <c r="M220" s="40">
        <f>H220*M$6</f>
        <v>0</v>
      </c>
      <c r="N220" s="42">
        <f t="shared" si="45"/>
        <v>0</v>
      </c>
      <c r="O220" s="39">
        <f t="shared" si="42"/>
        <v>0</v>
      </c>
      <c r="P220" s="39"/>
      <c r="Q220" s="42">
        <f ca="1">K220-O220+L220+P220</f>
        <v>34.937099999999191</v>
      </c>
      <c r="R220" s="42" t="str">
        <f t="shared" si="41"/>
        <v>№188\1</v>
      </c>
    </row>
    <row r="221" spans="1:18">
      <c r="A221" s="9" t="s">
        <v>237</v>
      </c>
      <c r="B221" s="9"/>
      <c r="C221" s="9"/>
      <c r="D221" s="9"/>
      <c r="E221" s="9"/>
      <c r="F221" s="9"/>
      <c r="G221" s="9"/>
      <c r="H221" s="43"/>
      <c r="I221" s="43"/>
      <c r="J221" s="43"/>
      <c r="K221" s="9">
        <f ca="1">[1]Оплата!BA219</f>
        <v>4015.6006999999977</v>
      </c>
      <c r="L221" s="9">
        <f ca="1">[1]Оплата!Y219</f>
        <v>0</v>
      </c>
      <c r="M221" s="43">
        <f>H221*M$6</f>
        <v>0</v>
      </c>
      <c r="N221" s="3">
        <f t="shared" si="45"/>
        <v>0</v>
      </c>
      <c r="O221" s="9">
        <f t="shared" si="42"/>
        <v>0</v>
      </c>
      <c r="P221" s="9"/>
      <c r="Q221" s="3">
        <f ca="1">K221-O221+L221+P221</f>
        <v>4015.6006999999977</v>
      </c>
      <c r="R221" s="3" t="str">
        <f t="shared" si="41"/>
        <v xml:space="preserve">№188\2 </v>
      </c>
    </row>
    <row r="222" spans="1:18">
      <c r="A222" s="39" t="s">
        <v>238</v>
      </c>
      <c r="B222" s="40">
        <v>8893.2100000000009</v>
      </c>
      <c r="C222" s="40">
        <v>4405.05</v>
      </c>
      <c r="D222" s="40">
        <v>13298.28</v>
      </c>
      <c r="E222" s="40">
        <v>8893.2100000000009</v>
      </c>
      <c r="F222" s="40">
        <v>4405.05</v>
      </c>
      <c r="G222" s="40">
        <v>13298.28</v>
      </c>
      <c r="H222" s="40">
        <f t="shared" si="43"/>
        <v>0</v>
      </c>
      <c r="I222" s="40">
        <f t="shared" si="43"/>
        <v>0</v>
      </c>
      <c r="J222" s="40">
        <f t="shared" si="44"/>
        <v>0</v>
      </c>
      <c r="K222" s="40">
        <f ca="1">[1]Оплата!BA220</f>
        <v>47.215799999993791</v>
      </c>
      <c r="L222" s="40">
        <f ca="1">[1]Оплата!Y220</f>
        <v>0</v>
      </c>
      <c r="M222" s="40">
        <f>H222*M$6</f>
        <v>0</v>
      </c>
      <c r="N222" s="42">
        <f t="shared" si="45"/>
        <v>0</v>
      </c>
      <c r="O222" s="39">
        <f t="shared" si="42"/>
        <v>0</v>
      </c>
      <c r="P222" s="39"/>
      <c r="Q222" s="42">
        <f ca="1">K222-O222+L222+P222</f>
        <v>47.215799999993791</v>
      </c>
      <c r="R222" s="42" t="str">
        <f t="shared" si="41"/>
        <v xml:space="preserve">№189 </v>
      </c>
    </row>
    <row r="223" spans="1:18">
      <c r="A223" s="9" t="s">
        <v>239</v>
      </c>
      <c r="B223" s="9">
        <v>5907.04</v>
      </c>
      <c r="C223" s="9">
        <v>1778.17</v>
      </c>
      <c r="D223" s="9">
        <v>7685.22</v>
      </c>
      <c r="E223" s="9"/>
      <c r="F223" s="9"/>
      <c r="G223" s="9"/>
      <c r="H223" s="43"/>
      <c r="I223" s="43"/>
      <c r="J223" s="43"/>
      <c r="K223" s="9">
        <f ca="1">[1]Оплата!BA221</f>
        <v>-3004.9317999999989</v>
      </c>
      <c r="L223" s="9">
        <f ca="1">[1]Оплата!Y221</f>
        <v>0</v>
      </c>
      <c r="M223" s="43"/>
      <c r="N223" s="3"/>
      <c r="O223" s="9"/>
      <c r="P223" s="9"/>
      <c r="Q223" s="3">
        <f ca="1">K223-O223+L223+P223</f>
        <v>-3004.9317999999989</v>
      </c>
      <c r="R223" s="3" t="str">
        <f t="shared" si="41"/>
        <v xml:space="preserve">№190 </v>
      </c>
    </row>
    <row r="224" spans="1:18">
      <c r="A224" s="39" t="s">
        <v>240</v>
      </c>
      <c r="B224" s="40">
        <v>1467.47</v>
      </c>
      <c r="C224" s="40">
        <v>923.44</v>
      </c>
      <c r="D224" s="40">
        <v>2390.92</v>
      </c>
      <c r="E224" s="40">
        <v>1467.47</v>
      </c>
      <c r="F224" s="40">
        <v>923.44</v>
      </c>
      <c r="G224" s="40">
        <v>2390.92</v>
      </c>
      <c r="H224" s="40">
        <f t="shared" si="43"/>
        <v>0</v>
      </c>
      <c r="I224" s="40">
        <f t="shared" si="43"/>
        <v>0</v>
      </c>
      <c r="J224" s="40">
        <f t="shared" si="44"/>
        <v>0</v>
      </c>
      <c r="K224" s="40">
        <f ca="1">[1]Оплата!BA222</f>
        <v>-3915.4071999999992</v>
      </c>
      <c r="L224" s="40">
        <f ca="1">[1]Оплата!Y222</f>
        <v>4000</v>
      </c>
      <c r="M224" s="40">
        <f t="shared" ref="M224:N233" si="46">H224*M$6</f>
        <v>0</v>
      </c>
      <c r="N224" s="42">
        <f t="shared" si="46"/>
        <v>0</v>
      </c>
      <c r="O224" s="39">
        <f>SUM(M224:N224)</f>
        <v>0</v>
      </c>
      <c r="P224" s="39"/>
      <c r="Q224" s="42">
        <f ca="1">K224-O224+L224+P224</f>
        <v>84.592800000000807</v>
      </c>
      <c r="R224" s="42" t="str">
        <f t="shared" si="41"/>
        <v xml:space="preserve">№191 </v>
      </c>
    </row>
    <row r="225" spans="1:18">
      <c r="A225" s="9" t="s">
        <v>241</v>
      </c>
      <c r="B225" s="9"/>
      <c r="C225" s="9"/>
      <c r="D225" s="9"/>
      <c r="E225" s="9"/>
      <c r="F225" s="9"/>
      <c r="G225" s="9"/>
      <c r="H225" s="46"/>
      <c r="I225" s="46"/>
      <c r="J225" s="46"/>
      <c r="K225" s="9">
        <f ca="1">[1]Оплата!BA223</f>
        <v>6844.78</v>
      </c>
      <c r="L225" s="9">
        <f ca="1">[1]Оплата!Y223</f>
        <v>0</v>
      </c>
      <c r="M225" s="43">
        <f t="shared" si="46"/>
        <v>0</v>
      </c>
      <c r="N225" s="3">
        <f t="shared" si="46"/>
        <v>0</v>
      </c>
      <c r="O225" s="9">
        <f t="shared" si="42"/>
        <v>0</v>
      </c>
      <c r="P225" s="9"/>
      <c r="Q225" s="3">
        <f ca="1">K225-O225+L225+P225</f>
        <v>6844.78</v>
      </c>
      <c r="R225" s="3" t="str">
        <f t="shared" si="41"/>
        <v xml:space="preserve">№202 </v>
      </c>
    </row>
    <row r="226" spans="1:18">
      <c r="A226" s="39" t="s">
        <v>242</v>
      </c>
      <c r="B226" s="40">
        <v>521.06000000000006</v>
      </c>
      <c r="C226" s="40">
        <v>200.73000000000002</v>
      </c>
      <c r="D226" s="40">
        <v>721.79</v>
      </c>
      <c r="E226" s="40">
        <v>521.06000000000006</v>
      </c>
      <c r="F226" s="40">
        <v>200.73000000000002</v>
      </c>
      <c r="G226" s="40">
        <v>721.79</v>
      </c>
      <c r="H226" s="40">
        <f t="shared" ref="H226:I240" si="47">E226-B226</f>
        <v>0</v>
      </c>
      <c r="I226" s="40">
        <f t="shared" si="47"/>
        <v>0</v>
      </c>
      <c r="J226" s="40">
        <f t="shared" si="44"/>
        <v>0</v>
      </c>
      <c r="K226" s="40">
        <f ca="1">[1]Оплата!BA224</f>
        <v>227.97589999999943</v>
      </c>
      <c r="L226" s="40">
        <f ca="1">[1]Оплата!Y224</f>
        <v>0</v>
      </c>
      <c r="M226" s="40">
        <f t="shared" si="46"/>
        <v>0</v>
      </c>
      <c r="N226" s="42">
        <f t="shared" si="46"/>
        <v>0</v>
      </c>
      <c r="O226" s="39">
        <f t="shared" si="42"/>
        <v>0</v>
      </c>
      <c r="P226" s="39"/>
      <c r="Q226" s="42">
        <f ca="1">K226-O226+L226+P226</f>
        <v>227.97589999999943</v>
      </c>
      <c r="R226" s="42" t="str">
        <f t="shared" si="41"/>
        <v xml:space="preserve">№203 </v>
      </c>
    </row>
    <row r="227" spans="1:18">
      <c r="A227" s="9" t="s">
        <v>243</v>
      </c>
      <c r="B227" s="9"/>
      <c r="C227" s="9"/>
      <c r="D227" s="9">
        <v>15407.07</v>
      </c>
      <c r="E227" s="9"/>
      <c r="F227" s="9"/>
      <c r="G227" s="9">
        <v>15407.12</v>
      </c>
      <c r="H227" s="43">
        <f t="shared" si="47"/>
        <v>0</v>
      </c>
      <c r="I227" s="43">
        <f t="shared" si="47"/>
        <v>0</v>
      </c>
      <c r="J227" s="43">
        <f t="shared" si="44"/>
        <v>0</v>
      </c>
      <c r="K227" s="9">
        <f ca="1">[1]Оплата!BA225</f>
        <v>8.2780000000024643</v>
      </c>
      <c r="L227" s="9">
        <f ca="1">[1]Оплата!Y225</f>
        <v>0</v>
      </c>
      <c r="M227" s="43">
        <f t="shared" si="46"/>
        <v>0</v>
      </c>
      <c r="N227" s="3">
        <f t="shared" si="46"/>
        <v>0</v>
      </c>
      <c r="O227" s="9">
        <f t="shared" si="42"/>
        <v>0</v>
      </c>
      <c r="P227" s="9"/>
      <c r="Q227" s="3">
        <f ca="1">K227-O227+L227+P227</f>
        <v>8.2780000000024643</v>
      </c>
      <c r="R227" s="3" t="str">
        <f t="shared" si="41"/>
        <v xml:space="preserve">№204 </v>
      </c>
    </row>
    <row r="228" spans="1:18">
      <c r="A228" s="39" t="s">
        <v>244</v>
      </c>
      <c r="B228" s="40">
        <v>167.25</v>
      </c>
      <c r="C228" s="40">
        <v>192.73000000000002</v>
      </c>
      <c r="D228" s="40">
        <v>359.99</v>
      </c>
      <c r="E228" s="40">
        <v>167.25</v>
      </c>
      <c r="F228" s="40">
        <v>192.73000000000002</v>
      </c>
      <c r="G228" s="40">
        <v>359.99</v>
      </c>
      <c r="H228" s="40">
        <f t="shared" si="47"/>
        <v>0</v>
      </c>
      <c r="I228" s="40">
        <f t="shared" si="47"/>
        <v>0</v>
      </c>
      <c r="J228" s="40">
        <f t="shared" si="44"/>
        <v>0</v>
      </c>
      <c r="K228" s="40">
        <f ca="1">[1]Оплата!BA226</f>
        <v>66.653000000000034</v>
      </c>
      <c r="L228" s="40">
        <f ca="1">[1]Оплата!Y226</f>
        <v>0</v>
      </c>
      <c r="M228" s="40">
        <f t="shared" si="46"/>
        <v>0</v>
      </c>
      <c r="N228" s="42">
        <f t="shared" si="46"/>
        <v>0</v>
      </c>
      <c r="O228" s="39">
        <f t="shared" si="42"/>
        <v>0</v>
      </c>
      <c r="P228" s="39"/>
      <c r="Q228" s="42">
        <f ca="1">K228-O228+L228+P228</f>
        <v>66.653000000000034</v>
      </c>
      <c r="R228" s="42" t="str">
        <f t="shared" si="41"/>
        <v xml:space="preserve">№205 </v>
      </c>
    </row>
    <row r="229" spans="1:18">
      <c r="A229" s="9" t="s">
        <v>245</v>
      </c>
      <c r="B229" s="9">
        <v>4711.05</v>
      </c>
      <c r="C229" s="9">
        <v>3501.59</v>
      </c>
      <c r="D229" s="9">
        <v>8212.69</v>
      </c>
      <c r="E229" s="9">
        <v>4719.7</v>
      </c>
      <c r="F229" s="9">
        <v>3511.96</v>
      </c>
      <c r="G229" s="9">
        <v>8231.7100000000009</v>
      </c>
      <c r="H229" s="43">
        <f t="shared" si="47"/>
        <v>8.6499999999996362</v>
      </c>
      <c r="I229" s="43">
        <f t="shared" si="47"/>
        <v>10.369999999999891</v>
      </c>
      <c r="J229" s="43">
        <f t="shared" si="44"/>
        <v>19.019999999999527</v>
      </c>
      <c r="K229" s="9">
        <f ca="1">[1]Оплата!BA227</f>
        <v>2096.0478999999978</v>
      </c>
      <c r="L229" s="9">
        <f ca="1">[1]Оплата!Y227</f>
        <v>0</v>
      </c>
      <c r="M229" s="43">
        <f t="shared" si="46"/>
        <v>58.992999999997522</v>
      </c>
      <c r="N229" s="3">
        <f t="shared" si="46"/>
        <v>27.480499999999711</v>
      </c>
      <c r="O229" s="9">
        <f t="shared" si="42"/>
        <v>86.47349999999723</v>
      </c>
      <c r="P229" s="9"/>
      <c r="Q229" s="3">
        <f ca="1">K229-O229+L229+P229</f>
        <v>2009.5744000000004</v>
      </c>
      <c r="R229" s="3" t="str">
        <f t="shared" si="41"/>
        <v xml:space="preserve">№206 </v>
      </c>
    </row>
    <row r="230" spans="1:18">
      <c r="A230" s="39" t="s">
        <v>246</v>
      </c>
      <c r="B230" s="40">
        <v>5863.47</v>
      </c>
      <c r="C230" s="40">
        <v>3294.12</v>
      </c>
      <c r="D230" s="40">
        <v>9157.6</v>
      </c>
      <c r="E230" s="40">
        <v>5863.47</v>
      </c>
      <c r="F230" s="40">
        <v>3294.12</v>
      </c>
      <c r="G230" s="40">
        <v>9157.6</v>
      </c>
      <c r="H230" s="40">
        <f t="shared" si="47"/>
        <v>0</v>
      </c>
      <c r="I230" s="40">
        <f t="shared" si="47"/>
        <v>0</v>
      </c>
      <c r="J230" s="40">
        <f t="shared" si="44"/>
        <v>0</v>
      </c>
      <c r="K230" s="40">
        <f ca="1">[1]Оплата!BA228</f>
        <v>127.94809999999825</v>
      </c>
      <c r="L230" s="40">
        <f ca="1">[1]Оплата!Y228</f>
        <v>0</v>
      </c>
      <c r="M230" s="40">
        <f t="shared" si="46"/>
        <v>0</v>
      </c>
      <c r="N230" s="42">
        <f t="shared" si="46"/>
        <v>0</v>
      </c>
      <c r="O230" s="39">
        <f t="shared" si="42"/>
        <v>0</v>
      </c>
      <c r="P230" s="39"/>
      <c r="Q230" s="42">
        <f ca="1">K230-O230+L230+P230</f>
        <v>127.94809999999825</v>
      </c>
      <c r="R230" s="42" t="str">
        <f t="shared" si="41"/>
        <v xml:space="preserve">№207 </v>
      </c>
    </row>
    <row r="231" spans="1:18">
      <c r="A231" s="9" t="s">
        <v>247</v>
      </c>
      <c r="B231" s="9">
        <v>9683.35</v>
      </c>
      <c r="C231" s="9">
        <v>3878.4900000000002</v>
      </c>
      <c r="D231" s="9">
        <v>13561.87</v>
      </c>
      <c r="E231" s="9">
        <v>9683.35</v>
      </c>
      <c r="F231" s="9">
        <v>3878.4900000000002</v>
      </c>
      <c r="G231" s="9">
        <v>13561.87</v>
      </c>
      <c r="H231" s="43">
        <f t="shared" si="47"/>
        <v>0</v>
      </c>
      <c r="I231" s="43">
        <f t="shared" si="47"/>
        <v>0</v>
      </c>
      <c r="J231" s="43">
        <f t="shared" si="44"/>
        <v>0</v>
      </c>
      <c r="K231" s="9">
        <f ca="1">[1]Оплата!BA229</f>
        <v>-5781.8977000000032</v>
      </c>
      <c r="L231" s="9">
        <f ca="1">[1]Оплата!Y229</f>
        <v>0</v>
      </c>
      <c r="M231" s="46">
        <f t="shared" si="46"/>
        <v>0</v>
      </c>
      <c r="N231" s="3">
        <f t="shared" si="46"/>
        <v>0</v>
      </c>
      <c r="O231" s="9">
        <f t="shared" si="42"/>
        <v>0</v>
      </c>
      <c r="P231" s="9"/>
      <c r="Q231" s="3">
        <f ca="1">K231-O231+L231+P231</f>
        <v>-5781.8977000000032</v>
      </c>
      <c r="R231" s="3" t="str">
        <f t="shared" si="41"/>
        <v xml:space="preserve">№208 </v>
      </c>
    </row>
    <row r="232" spans="1:18">
      <c r="A232" s="39" t="s">
        <v>248</v>
      </c>
      <c r="B232" s="40"/>
      <c r="C232" s="40"/>
      <c r="D232" s="40"/>
      <c r="E232" s="40"/>
      <c r="F232" s="40"/>
      <c r="G232" s="40"/>
      <c r="H232" s="40"/>
      <c r="I232" s="40"/>
      <c r="J232" s="40"/>
      <c r="K232" s="40">
        <f ca="1">[1]Оплата!BA230</f>
        <v>4925.0938999999989</v>
      </c>
      <c r="L232" s="40">
        <f ca="1">[1]Оплата!Y230</f>
        <v>0</v>
      </c>
      <c r="M232" s="40">
        <f t="shared" si="46"/>
        <v>0</v>
      </c>
      <c r="N232" s="42">
        <f t="shared" si="46"/>
        <v>0</v>
      </c>
      <c r="O232" s="39">
        <f t="shared" si="42"/>
        <v>0</v>
      </c>
      <c r="P232" s="39"/>
      <c r="Q232" s="42">
        <f ca="1">K232-O232+L232+P232</f>
        <v>4925.0938999999989</v>
      </c>
      <c r="R232" s="42" t="str">
        <f t="shared" si="41"/>
        <v xml:space="preserve">№209 </v>
      </c>
    </row>
    <row r="233" spans="1:18">
      <c r="A233" s="9" t="s">
        <v>249</v>
      </c>
      <c r="B233" s="9">
        <v>15264.74</v>
      </c>
      <c r="C233" s="9">
        <v>5269.07</v>
      </c>
      <c r="D233" s="9">
        <v>20533.900000000001</v>
      </c>
      <c r="E233" s="9">
        <v>15264.74</v>
      </c>
      <c r="F233" s="9">
        <v>5269.07</v>
      </c>
      <c r="G233" s="9">
        <v>20533.900000000001</v>
      </c>
      <c r="H233" s="43">
        <f t="shared" si="47"/>
        <v>0</v>
      </c>
      <c r="I233" s="43">
        <f t="shared" si="47"/>
        <v>0</v>
      </c>
      <c r="J233" s="43">
        <f t="shared" si="44"/>
        <v>0</v>
      </c>
      <c r="K233" s="9">
        <f ca="1">[1]Оплата!BA231</f>
        <v>-4237.0262999999986</v>
      </c>
      <c r="L233" s="9">
        <f ca="1">[1]Оплата!Y231</f>
        <v>0</v>
      </c>
      <c r="M233" s="43">
        <f t="shared" si="46"/>
        <v>0</v>
      </c>
      <c r="N233" s="3">
        <f t="shared" si="46"/>
        <v>0</v>
      </c>
      <c r="O233" s="9">
        <f t="shared" si="42"/>
        <v>0</v>
      </c>
      <c r="P233" s="9"/>
      <c r="Q233" s="3">
        <f ca="1">K233-O233+L233+P233</f>
        <v>-4237.0262999999986</v>
      </c>
      <c r="R233" s="3" t="str">
        <f t="shared" si="41"/>
        <v xml:space="preserve">№210 </v>
      </c>
    </row>
    <row r="234" spans="1:18">
      <c r="A234" s="39" t="s">
        <v>250</v>
      </c>
      <c r="B234" s="40"/>
      <c r="C234" s="40"/>
      <c r="D234" s="40"/>
      <c r="E234" s="40"/>
      <c r="F234" s="40"/>
      <c r="G234" s="40"/>
      <c r="H234" s="45" t="s">
        <v>32</v>
      </c>
      <c r="I234" s="45"/>
      <c r="J234" s="45"/>
      <c r="K234" s="40">
        <f ca="1">[1]Оплата!BA232</f>
        <v>1.8999999992956873E-3</v>
      </c>
      <c r="L234" s="40">
        <f ca="1">[1]Оплата!Y232</f>
        <v>0</v>
      </c>
      <c r="M234" s="40"/>
      <c r="N234" s="42">
        <f>I234*N$6</f>
        <v>0</v>
      </c>
      <c r="O234" s="39">
        <f t="shared" si="42"/>
        <v>0</v>
      </c>
      <c r="P234" s="39"/>
      <c r="Q234" s="42">
        <f ca="1">K234-O234+L234+P234</f>
        <v>1.8999999992956873E-3</v>
      </c>
      <c r="R234" s="42" t="str">
        <f t="shared" si="41"/>
        <v xml:space="preserve">№210а </v>
      </c>
    </row>
    <row r="235" spans="1:18">
      <c r="A235" s="9" t="s">
        <v>251</v>
      </c>
      <c r="B235" s="9">
        <v>6893.87</v>
      </c>
      <c r="C235" s="9">
        <v>3500.12</v>
      </c>
      <c r="D235" s="9">
        <v>10394</v>
      </c>
      <c r="E235" s="9">
        <v>6893.87</v>
      </c>
      <c r="F235" s="9">
        <v>3500.12</v>
      </c>
      <c r="G235" s="9">
        <v>10394</v>
      </c>
      <c r="H235" s="43">
        <f t="shared" si="47"/>
        <v>0</v>
      </c>
      <c r="I235" s="43">
        <f t="shared" si="47"/>
        <v>0</v>
      </c>
      <c r="J235" s="43">
        <f>SUM(H235:I235)</f>
        <v>0</v>
      </c>
      <c r="K235" s="9">
        <f ca="1">[1]Оплата!BA233</f>
        <v>2.2648000000003776</v>
      </c>
      <c r="L235" s="9">
        <f ca="1">[1]Оплата!Y233</f>
        <v>0</v>
      </c>
      <c r="M235" s="46">
        <f>H235*M$6</f>
        <v>0</v>
      </c>
      <c r="N235" s="3">
        <f>I235*N$6</f>
        <v>0</v>
      </c>
      <c r="O235" s="9">
        <f t="shared" si="42"/>
        <v>0</v>
      </c>
      <c r="P235" s="9"/>
      <c r="Q235" s="3">
        <f ca="1">K235-O235+L235+P235</f>
        <v>2.2648000000003776</v>
      </c>
      <c r="R235" s="3" t="str">
        <f t="shared" si="41"/>
        <v xml:space="preserve">№211 </v>
      </c>
    </row>
    <row r="236" spans="1:18">
      <c r="A236" s="39" t="s">
        <v>252</v>
      </c>
      <c r="B236" s="40">
        <v>7434.01</v>
      </c>
      <c r="C236" s="40">
        <v>3255</v>
      </c>
      <c r="D236" s="40">
        <v>10689.02</v>
      </c>
      <c r="E236" s="40">
        <v>7434.01</v>
      </c>
      <c r="F236" s="40">
        <v>3255</v>
      </c>
      <c r="G236" s="40">
        <v>10689.02</v>
      </c>
      <c r="H236" s="43">
        <f t="shared" si="47"/>
        <v>0</v>
      </c>
      <c r="I236" s="43">
        <f t="shared" si="47"/>
        <v>0</v>
      </c>
      <c r="J236" s="43">
        <f>SUM(H236:I236)</f>
        <v>0</v>
      </c>
      <c r="K236" s="40">
        <f ca="1">[1]Оплата!BA234</f>
        <v>135.55139999999778</v>
      </c>
      <c r="L236" s="40">
        <f ca="1">[1]Оплата!Y234</f>
        <v>0</v>
      </c>
      <c r="M236" s="40">
        <f>H236*M$6</f>
        <v>0</v>
      </c>
      <c r="N236" s="42">
        <f>I236*N$6</f>
        <v>0</v>
      </c>
      <c r="O236" s="39">
        <f t="shared" si="42"/>
        <v>0</v>
      </c>
      <c r="P236" s="39"/>
      <c r="Q236" s="42">
        <f ca="1">K236-O236+L236+P236</f>
        <v>135.55139999999778</v>
      </c>
      <c r="R236" s="42" t="str">
        <f t="shared" si="41"/>
        <v xml:space="preserve">№212 </v>
      </c>
    </row>
    <row r="237" spans="1:18">
      <c r="A237" s="9" t="s">
        <v>253</v>
      </c>
      <c r="B237" s="9">
        <v>1331.43</v>
      </c>
      <c r="C237" s="9">
        <v>981.39</v>
      </c>
      <c r="D237" s="9">
        <v>2312.84</v>
      </c>
      <c r="E237" s="9">
        <v>1331.43</v>
      </c>
      <c r="F237" s="9">
        <v>981.39</v>
      </c>
      <c r="G237" s="9">
        <v>2312.84</v>
      </c>
      <c r="H237" s="43">
        <f t="shared" si="47"/>
        <v>0</v>
      </c>
      <c r="I237" s="43">
        <f t="shared" si="47"/>
        <v>0</v>
      </c>
      <c r="J237" s="43">
        <f>SUM(H237:I237)</f>
        <v>0</v>
      </c>
      <c r="K237" s="9">
        <f ca="1">[1]Оплата!BA235</f>
        <v>122.97359999999685</v>
      </c>
      <c r="L237" s="9">
        <f ca="1">[1]Оплата!Y235</f>
        <v>0</v>
      </c>
      <c r="M237" s="43">
        <f>H237*M$6</f>
        <v>0</v>
      </c>
      <c r="N237" s="3">
        <f>I237*N$6</f>
        <v>0</v>
      </c>
      <c r="O237" s="9">
        <f t="shared" si="42"/>
        <v>0</v>
      </c>
      <c r="P237" s="9"/>
      <c r="Q237" s="3">
        <f ca="1">K237-O237+L237+P237</f>
        <v>122.97359999999685</v>
      </c>
      <c r="R237" s="3" t="str">
        <f t="shared" si="41"/>
        <v xml:space="preserve">№213 </v>
      </c>
    </row>
    <row r="238" spans="1:18">
      <c r="A238" s="39" t="s">
        <v>254</v>
      </c>
      <c r="B238" s="40"/>
      <c r="C238" s="40"/>
      <c r="D238" s="40"/>
      <c r="E238" s="40">
        <v>23471.57</v>
      </c>
      <c r="F238" s="40">
        <v>11395.710000000001</v>
      </c>
      <c r="G238" s="40">
        <v>34867.279999999999</v>
      </c>
      <c r="H238" s="40">
        <f t="shared" si="47"/>
        <v>23471.57</v>
      </c>
      <c r="I238" s="40">
        <f t="shared" si="47"/>
        <v>11395.710000000001</v>
      </c>
      <c r="J238" s="40">
        <f t="shared" si="44"/>
        <v>34867.279999999999</v>
      </c>
      <c r="K238" s="40">
        <f ca="1">[1]Оплата!BA236</f>
        <v>1559.5481000000095</v>
      </c>
      <c r="L238" s="40">
        <f ca="1">[1]Оплата!Y236</f>
        <v>0</v>
      </c>
      <c r="M238" s="40"/>
      <c r="N238" s="42"/>
      <c r="O238" s="39"/>
      <c r="P238" s="39"/>
      <c r="Q238" s="42">
        <f ca="1">K238-O238+L238+P238</f>
        <v>1559.5481000000095</v>
      </c>
      <c r="R238" s="42" t="str">
        <f t="shared" si="41"/>
        <v xml:space="preserve">№214 </v>
      </c>
    </row>
    <row r="239" spans="1:18">
      <c r="A239" s="9" t="s">
        <v>255</v>
      </c>
      <c r="B239" s="9">
        <v>16092.77</v>
      </c>
      <c r="C239" s="9">
        <v>7660.21</v>
      </c>
      <c r="D239" s="9">
        <v>23753.100000000002</v>
      </c>
      <c r="E239" s="9">
        <v>16113.880000000001</v>
      </c>
      <c r="F239" s="9">
        <v>7670.97</v>
      </c>
      <c r="G239" s="9">
        <v>23784.97</v>
      </c>
      <c r="H239" s="43">
        <f t="shared" si="47"/>
        <v>21.110000000000582</v>
      </c>
      <c r="I239" s="43">
        <f t="shared" si="47"/>
        <v>10.760000000000218</v>
      </c>
      <c r="J239" s="43">
        <f t="shared" si="44"/>
        <v>31.8700000000008</v>
      </c>
      <c r="K239" s="9">
        <f ca="1">[1]Оплата!BA237</f>
        <v>4253.2734000000028</v>
      </c>
      <c r="L239" s="9">
        <f ca="1">[1]Оплата!Y237</f>
        <v>0</v>
      </c>
      <c r="M239" s="46">
        <f>H239*M$6</f>
        <v>143.97020000000398</v>
      </c>
      <c r="N239" s="3">
        <f>I239*N$6</f>
        <v>28.514000000000578</v>
      </c>
      <c r="O239" s="9">
        <f t="shared" si="42"/>
        <v>172.48420000000456</v>
      </c>
      <c r="P239" s="9"/>
      <c r="Q239" s="3">
        <f ca="1">K239-O239+L239+P239</f>
        <v>4080.7891999999983</v>
      </c>
      <c r="R239" s="3" t="str">
        <f t="shared" si="41"/>
        <v xml:space="preserve">№215 </v>
      </c>
    </row>
    <row r="240" spans="1:18">
      <c r="A240" s="39" t="s">
        <v>256</v>
      </c>
      <c r="B240" s="40"/>
      <c r="C240" s="40"/>
      <c r="D240" s="40"/>
      <c r="E240" s="40">
        <v>1456.05</v>
      </c>
      <c r="F240" s="40">
        <v>687.79</v>
      </c>
      <c r="G240" s="40">
        <v>2143.85</v>
      </c>
      <c r="H240" s="40">
        <f t="shared" si="47"/>
        <v>1456.05</v>
      </c>
      <c r="I240" s="40">
        <f t="shared" si="47"/>
        <v>687.79</v>
      </c>
      <c r="J240" s="40">
        <f t="shared" si="44"/>
        <v>2143.84</v>
      </c>
      <c r="K240" s="40">
        <f ca="1">[1]Оплата!BA238</f>
        <v>1794.353700000001</v>
      </c>
      <c r="L240" s="40">
        <f ca="1">[1]Оплата!Y238</f>
        <v>0</v>
      </c>
      <c r="M240" s="46"/>
      <c r="N240" s="42"/>
      <c r="O240" s="39"/>
      <c r="P240" s="39"/>
      <c r="Q240" s="42">
        <f ca="1">K240-O240+L240+P240</f>
        <v>1794.353700000001</v>
      </c>
      <c r="R240" s="42" t="str">
        <f t="shared" si="41"/>
        <v>№216сбыт</v>
      </c>
    </row>
    <row r="241" spans="1:18">
      <c r="A241" s="9" t="s">
        <v>257</v>
      </c>
      <c r="B241" s="9"/>
      <c r="C241" s="9"/>
      <c r="D241" s="9"/>
      <c r="E241" s="9"/>
      <c r="F241" s="9"/>
      <c r="G241" s="9"/>
      <c r="H241" s="45" t="s">
        <v>32</v>
      </c>
      <c r="I241" s="45"/>
      <c r="J241" s="45"/>
      <c r="K241" s="9">
        <f ca="1">[1]Оплата!BA239</f>
        <v>-2.9000000035921403E-3</v>
      </c>
      <c r="L241" s="9">
        <f ca="1">[1]Оплата!Y239</f>
        <v>0</v>
      </c>
      <c r="M241" s="43"/>
      <c r="N241" s="3">
        <f t="shared" ref="N241:N255" si="48">I241*N$6</f>
        <v>0</v>
      </c>
      <c r="O241" s="9">
        <f t="shared" si="42"/>
        <v>0</v>
      </c>
      <c r="P241" s="9"/>
      <c r="Q241" s="3">
        <f ca="1">K241-O241+L241+P241</f>
        <v>-2.9000000035921403E-3</v>
      </c>
      <c r="R241" s="3" t="str">
        <f t="shared" si="41"/>
        <v xml:space="preserve">№217 </v>
      </c>
    </row>
    <row r="242" spans="1:18">
      <c r="A242" s="39" t="s">
        <v>258</v>
      </c>
      <c r="B242" s="40">
        <v>573.32000000000005</v>
      </c>
      <c r="C242" s="40">
        <v>1808.41</v>
      </c>
      <c r="D242" s="40">
        <v>2381.75</v>
      </c>
      <c r="E242" s="40">
        <v>573.37</v>
      </c>
      <c r="F242" s="40">
        <v>1808.45</v>
      </c>
      <c r="G242" s="40">
        <v>2381.84</v>
      </c>
      <c r="H242" s="40">
        <f>E242-B242</f>
        <v>4.9999999999954525E-2</v>
      </c>
      <c r="I242" s="40">
        <f>F242-C242</f>
        <v>3.999999999996362E-2</v>
      </c>
      <c r="J242" s="40">
        <f>SUM(H242:I242)</f>
        <v>8.9999999999918145E-2</v>
      </c>
      <c r="K242" s="40">
        <f ca="1">[1]Оплата!BA240</f>
        <v>829.87619999999947</v>
      </c>
      <c r="L242" s="40">
        <f ca="1">[1]Оплата!Y240</f>
        <v>0</v>
      </c>
      <c r="M242" s="40">
        <f>H242*M$6</f>
        <v>0.34099999999968988</v>
      </c>
      <c r="N242" s="42">
        <f t="shared" si="48"/>
        <v>0.10599999999990359</v>
      </c>
      <c r="O242" s="39">
        <f t="shared" si="42"/>
        <v>0.4469999999995935</v>
      </c>
      <c r="P242" s="39"/>
      <c r="Q242" s="42">
        <f ca="1">K242-O242+L242+P242</f>
        <v>829.42919999999992</v>
      </c>
      <c r="R242" s="42" t="str">
        <f t="shared" si="41"/>
        <v xml:space="preserve">№218 </v>
      </c>
    </row>
    <row r="243" spans="1:18">
      <c r="A243" s="9" t="s">
        <v>259</v>
      </c>
      <c r="B243" s="9"/>
      <c r="C243" s="9"/>
      <c r="D243" s="9"/>
      <c r="E243" s="9"/>
      <c r="F243" s="9"/>
      <c r="G243" s="9"/>
      <c r="H243" s="45" t="s">
        <v>32</v>
      </c>
      <c r="I243" s="45"/>
      <c r="J243" s="45"/>
      <c r="K243" s="9">
        <f ca="1">[1]Оплата!BA241</f>
        <v>-762.72115699999904</v>
      </c>
      <c r="L243" s="9">
        <f ca="1">[1]Оплата!Y241</f>
        <v>0</v>
      </c>
      <c r="M243" s="43"/>
      <c r="N243" s="3">
        <f t="shared" si="48"/>
        <v>0</v>
      </c>
      <c r="O243" s="9">
        <f t="shared" si="42"/>
        <v>0</v>
      </c>
      <c r="P243" s="9"/>
      <c r="Q243" s="3">
        <f ca="1">K243-O243+L243+P243</f>
        <v>-762.72115699999904</v>
      </c>
      <c r="R243" s="3" t="str">
        <f t="shared" si="41"/>
        <v xml:space="preserve">№219 </v>
      </c>
    </row>
    <row r="244" spans="1:18">
      <c r="A244" s="39" t="s">
        <v>260</v>
      </c>
      <c r="B244" s="40"/>
      <c r="C244" s="40"/>
      <c r="D244" s="40"/>
      <c r="E244" s="40"/>
      <c r="F244" s="40"/>
      <c r="G244" s="40"/>
      <c r="H244" s="40"/>
      <c r="I244" s="40"/>
      <c r="J244" s="40"/>
      <c r="K244" s="40">
        <f ca="1">[1]Оплата!BA242</f>
        <v>0.38249999999999318</v>
      </c>
      <c r="L244" s="40">
        <f ca="1">[1]Оплата!Y242</f>
        <v>0</v>
      </c>
      <c r="M244" s="40">
        <f>H244*M$6</f>
        <v>0</v>
      </c>
      <c r="N244" s="42">
        <f t="shared" si="48"/>
        <v>0</v>
      </c>
      <c r="O244" s="39">
        <f t="shared" si="42"/>
        <v>0</v>
      </c>
      <c r="P244" s="39"/>
      <c r="Q244" s="42">
        <f ca="1">K244-O244+L244+P244</f>
        <v>0.38249999999999318</v>
      </c>
      <c r="R244" s="42" t="str">
        <f t="shared" si="41"/>
        <v xml:space="preserve">№220 </v>
      </c>
    </row>
    <row r="245" spans="1:18">
      <c r="A245" s="9" t="s">
        <v>261</v>
      </c>
      <c r="B245" s="9"/>
      <c r="C245" s="9"/>
      <c r="D245" s="9"/>
      <c r="E245" s="9"/>
      <c r="F245" s="9"/>
      <c r="G245" s="9"/>
      <c r="H245" s="43"/>
      <c r="I245" s="43"/>
      <c r="J245" s="43"/>
      <c r="K245" s="9">
        <f ca="1">[1]Оплата!BA243</f>
        <v>5380.6573000000026</v>
      </c>
      <c r="L245" s="9">
        <f ca="1">[1]Оплата!Y243</f>
        <v>0</v>
      </c>
      <c r="M245" s="43">
        <f>H245*M$6</f>
        <v>0</v>
      </c>
      <c r="N245" s="3">
        <f t="shared" si="48"/>
        <v>0</v>
      </c>
      <c r="O245" s="9">
        <f t="shared" si="42"/>
        <v>0</v>
      </c>
      <c r="P245" s="9"/>
      <c r="Q245" s="3">
        <f ca="1">K245-O245+L245+P245</f>
        <v>5380.6573000000026</v>
      </c>
      <c r="R245" s="3" t="str">
        <f t="shared" si="41"/>
        <v xml:space="preserve">№221 </v>
      </c>
    </row>
    <row r="246" spans="1:18">
      <c r="A246" s="39" t="s">
        <v>262</v>
      </c>
      <c r="B246" s="40"/>
      <c r="C246" s="40"/>
      <c r="D246" s="40"/>
      <c r="E246" s="40"/>
      <c r="F246" s="40"/>
      <c r="G246" s="40"/>
      <c r="H246" s="45" t="s">
        <v>32</v>
      </c>
      <c r="I246" s="45"/>
      <c r="J246" s="45"/>
      <c r="K246" s="40">
        <f ca="1">[1]Оплата!BA244</f>
        <v>-3233.554500000002</v>
      </c>
      <c r="L246" s="40">
        <f ca="1">[1]Оплата!Y244</f>
        <v>0</v>
      </c>
      <c r="M246" s="40"/>
      <c r="N246" s="42">
        <f t="shared" si="48"/>
        <v>0</v>
      </c>
      <c r="O246" s="39">
        <f t="shared" si="42"/>
        <v>0</v>
      </c>
      <c r="P246" s="39"/>
      <c r="Q246" s="42">
        <f ca="1">K246-O246+L246+P246</f>
        <v>-3233.554500000002</v>
      </c>
      <c r="R246" s="42" t="str">
        <f t="shared" si="41"/>
        <v xml:space="preserve">№222 </v>
      </c>
    </row>
    <row r="247" spans="1:18">
      <c r="A247" s="9" t="s">
        <v>263</v>
      </c>
      <c r="B247" s="9"/>
      <c r="C247" s="9"/>
      <c r="D247" s="9"/>
      <c r="E247" s="9"/>
      <c r="F247" s="9"/>
      <c r="G247" s="9"/>
      <c r="H247" s="45"/>
      <c r="I247" s="45"/>
      <c r="J247" s="45"/>
      <c r="K247" s="9">
        <f ca="1">[1]Оплата!BA245</f>
        <v>-0.76620000000548316</v>
      </c>
      <c r="L247" s="9">
        <f ca="1">[1]Оплата!Y245</f>
        <v>0</v>
      </c>
      <c r="M247" s="46"/>
      <c r="N247" s="3">
        <f t="shared" si="48"/>
        <v>0</v>
      </c>
      <c r="O247" s="9">
        <f t="shared" si="42"/>
        <v>0</v>
      </c>
      <c r="P247" s="9"/>
      <c r="Q247" s="3">
        <f ca="1">K247-O247+L247+P247</f>
        <v>-0.76620000000548316</v>
      </c>
      <c r="R247" s="3" t="str">
        <f t="shared" si="41"/>
        <v>№223 сбыт</v>
      </c>
    </row>
    <row r="248" spans="1:18">
      <c r="A248" s="50" t="s">
        <v>264</v>
      </c>
      <c r="B248" s="40"/>
      <c r="C248" s="40"/>
      <c r="D248" s="40"/>
      <c r="E248" s="40"/>
      <c r="F248" s="40"/>
      <c r="G248" s="40"/>
      <c r="H248" s="40"/>
      <c r="I248" s="40"/>
      <c r="J248" s="40"/>
      <c r="K248" s="40">
        <f ca="1">[1]Оплата!BA246</f>
        <v>4.4600000000173168E-2</v>
      </c>
      <c r="L248" s="40">
        <f ca="1">[1]Оплата!Y246</f>
        <v>0</v>
      </c>
      <c r="M248" s="40">
        <f>H248*M$6</f>
        <v>0</v>
      </c>
      <c r="N248" s="42">
        <f t="shared" si="48"/>
        <v>0</v>
      </c>
      <c r="O248" s="39">
        <f t="shared" si="42"/>
        <v>0</v>
      </c>
      <c r="P248" s="39"/>
      <c r="Q248" s="42">
        <f ca="1">K248-O248+L248+P248</f>
        <v>4.4600000000173168E-2</v>
      </c>
      <c r="R248" s="42" t="str">
        <f t="shared" si="41"/>
        <v xml:space="preserve">№224 сбыт </v>
      </c>
    </row>
    <row r="249" spans="1:18">
      <c r="A249" s="9" t="s">
        <v>265</v>
      </c>
      <c r="B249" s="9">
        <v>2.37</v>
      </c>
      <c r="C249" s="9">
        <v>0.39</v>
      </c>
      <c r="D249" s="9">
        <v>2.7600000000000002</v>
      </c>
      <c r="E249" s="9">
        <v>2.37</v>
      </c>
      <c r="F249" s="9">
        <v>0.39</v>
      </c>
      <c r="G249" s="9">
        <v>2.7600000000000002</v>
      </c>
      <c r="H249" s="43">
        <f t="shared" ref="H249:I262" si="49">E249-B249</f>
        <v>0</v>
      </c>
      <c r="I249" s="43">
        <f t="shared" si="49"/>
        <v>0</v>
      </c>
      <c r="J249" s="43">
        <f t="shared" si="44"/>
        <v>0</v>
      </c>
      <c r="K249" s="9">
        <f ca="1">[1]Оплата!BA247</f>
        <v>187.74930000000012</v>
      </c>
      <c r="L249" s="9">
        <f ca="1">[1]Оплата!Y247</f>
        <v>0</v>
      </c>
      <c r="M249" s="43">
        <f>H249*M$6</f>
        <v>0</v>
      </c>
      <c r="N249" s="3">
        <f t="shared" si="48"/>
        <v>0</v>
      </c>
      <c r="O249" s="9">
        <f t="shared" si="42"/>
        <v>0</v>
      </c>
      <c r="P249" s="9"/>
      <c r="Q249" s="3">
        <f ca="1">K249-O249+L249+P249</f>
        <v>187.74930000000012</v>
      </c>
      <c r="R249" s="3" t="str">
        <f t="shared" si="41"/>
        <v xml:space="preserve">№225 </v>
      </c>
    </row>
    <row r="250" spans="1:18">
      <c r="A250" s="39" t="s">
        <v>266</v>
      </c>
      <c r="B250" s="40">
        <v>11507.98</v>
      </c>
      <c r="C250" s="40">
        <v>7237.89</v>
      </c>
      <c r="D250" s="40">
        <v>18745.88</v>
      </c>
      <c r="E250" s="40">
        <v>11863.17</v>
      </c>
      <c r="F250" s="40">
        <v>7505.91</v>
      </c>
      <c r="G250" s="40">
        <v>19369.09</v>
      </c>
      <c r="H250" s="40">
        <f t="shared" si="49"/>
        <v>355.19000000000051</v>
      </c>
      <c r="I250" s="40">
        <f t="shared" si="49"/>
        <v>268.01999999999953</v>
      </c>
      <c r="J250" s="40">
        <f t="shared" si="44"/>
        <v>623.21</v>
      </c>
      <c r="K250" s="40">
        <f ca="1">[1]Оплата!BA248</f>
        <v>-6920.4999999999945</v>
      </c>
      <c r="L250" s="40">
        <f ca="1">[1]Оплата!Y248</f>
        <v>7000</v>
      </c>
      <c r="M250" s="40">
        <f>H250*M$6</f>
        <v>2422.3958000000034</v>
      </c>
      <c r="N250" s="42">
        <f t="shared" si="48"/>
        <v>710.25299999999868</v>
      </c>
      <c r="O250" s="39">
        <f t="shared" si="42"/>
        <v>3132.6488000000022</v>
      </c>
      <c r="P250" s="39"/>
      <c r="Q250" s="42">
        <f ca="1">K250-O250+L250+P250</f>
        <v>-3053.1487999999972</v>
      </c>
      <c r="R250" s="42" t="str">
        <f t="shared" si="41"/>
        <v xml:space="preserve">№226 </v>
      </c>
    </row>
    <row r="251" spans="1:18">
      <c r="A251" s="9" t="s">
        <v>267</v>
      </c>
      <c r="B251" s="9"/>
      <c r="C251" s="9"/>
      <c r="D251" s="9"/>
      <c r="E251" s="9"/>
      <c r="F251" s="9"/>
      <c r="G251" s="9"/>
      <c r="H251" s="43">
        <f t="shared" si="49"/>
        <v>0</v>
      </c>
      <c r="I251" s="43">
        <f t="shared" si="49"/>
        <v>0</v>
      </c>
      <c r="J251" s="43">
        <f t="shared" si="44"/>
        <v>0</v>
      </c>
      <c r="K251" s="9">
        <f ca="1">[1]Оплата!BA249</f>
        <v>-36.048100000000318</v>
      </c>
      <c r="L251" s="9">
        <f ca="1">[1]Оплата!Y249</f>
        <v>0</v>
      </c>
      <c r="M251" s="43">
        <f>H251*M$6</f>
        <v>0</v>
      </c>
      <c r="N251" s="3">
        <f t="shared" si="48"/>
        <v>0</v>
      </c>
      <c r="O251" s="9">
        <f t="shared" si="42"/>
        <v>0</v>
      </c>
      <c r="P251" s="9"/>
      <c r="Q251" s="3">
        <f ca="1">K251-O251+L251+P251</f>
        <v>-36.048100000000318</v>
      </c>
      <c r="R251" s="3" t="str">
        <f t="shared" si="41"/>
        <v xml:space="preserve">№227 </v>
      </c>
    </row>
    <row r="252" spans="1:18">
      <c r="A252" s="39" t="s">
        <v>268</v>
      </c>
      <c r="B252" s="40"/>
      <c r="C252" s="40"/>
      <c r="D252" s="40"/>
      <c r="E252" s="40"/>
      <c r="F252" s="40"/>
      <c r="G252" s="40"/>
      <c r="H252" s="45"/>
      <c r="I252" s="45"/>
      <c r="J252" s="45"/>
      <c r="K252" s="40">
        <f ca="1">[1]Оплата!BA250</f>
        <v>2025.1588999999972</v>
      </c>
      <c r="L252" s="40">
        <f ca="1">[1]Оплата!Y250</f>
        <v>0</v>
      </c>
      <c r="M252" s="40"/>
      <c r="N252" s="42">
        <f t="shared" si="48"/>
        <v>0</v>
      </c>
      <c r="O252" s="39">
        <f t="shared" si="42"/>
        <v>0</v>
      </c>
      <c r="P252" s="39"/>
      <c r="Q252" s="42">
        <f ca="1">K252-O252+L252+P252</f>
        <v>2025.1588999999972</v>
      </c>
      <c r="R252" s="42" t="str">
        <f t="shared" si="41"/>
        <v>№228 сбыт</v>
      </c>
    </row>
    <row r="253" spans="1:18">
      <c r="A253" s="9" t="s">
        <v>269</v>
      </c>
      <c r="B253" s="9">
        <v>159.20000000000002</v>
      </c>
      <c r="C253" s="9">
        <v>86.5</v>
      </c>
      <c r="D253" s="9">
        <v>245.71</v>
      </c>
      <c r="E253" s="9">
        <v>159.26</v>
      </c>
      <c r="F253" s="9">
        <v>86.55</v>
      </c>
      <c r="G253" s="9">
        <v>245.81</v>
      </c>
      <c r="H253" s="43">
        <f t="shared" si="49"/>
        <v>5.9999999999973852E-2</v>
      </c>
      <c r="I253" s="43">
        <f t="shared" si="49"/>
        <v>4.9999999999997158E-2</v>
      </c>
      <c r="J253" s="43">
        <f t="shared" si="44"/>
        <v>0.10999999999997101</v>
      </c>
      <c r="K253" s="9">
        <f ca="1">[1]Оплата!BA251</f>
        <v>134.59400000000005</v>
      </c>
      <c r="L253" s="9">
        <f ca="1">[1]Оплата!Y251</f>
        <v>0</v>
      </c>
      <c r="M253" s="43">
        <f>H253*M$6</f>
        <v>0.40919999999982171</v>
      </c>
      <c r="N253" s="3">
        <f t="shared" si="48"/>
        <v>0.13249999999999246</v>
      </c>
      <c r="O253" s="9">
        <f t="shared" si="42"/>
        <v>0.54169999999981422</v>
      </c>
      <c r="P253" s="9"/>
      <c r="Q253" s="3">
        <f ca="1">K253-O253+L253+P253</f>
        <v>134.05230000000023</v>
      </c>
      <c r="R253" s="3" t="str">
        <f t="shared" si="41"/>
        <v xml:space="preserve">№229 </v>
      </c>
    </row>
    <row r="254" spans="1:18">
      <c r="A254" s="39" t="s">
        <v>270</v>
      </c>
      <c r="B254" s="40">
        <v>62.17</v>
      </c>
      <c r="C254" s="40">
        <v>6.91</v>
      </c>
      <c r="D254" s="40">
        <v>69.08</v>
      </c>
      <c r="E254" s="40">
        <v>62.17</v>
      </c>
      <c r="F254" s="40">
        <v>6.91</v>
      </c>
      <c r="G254" s="40">
        <v>69.08</v>
      </c>
      <c r="H254" s="40">
        <f t="shared" si="49"/>
        <v>0</v>
      </c>
      <c r="I254" s="40">
        <f t="shared" si="49"/>
        <v>0</v>
      </c>
      <c r="J254" s="40">
        <f t="shared" si="44"/>
        <v>0</v>
      </c>
      <c r="K254" s="40">
        <f ca="1">[1]Оплата!BA252</f>
        <v>-119.36110000000004</v>
      </c>
      <c r="L254" s="40">
        <f ca="1">[1]Оплата!Y252</f>
        <v>0</v>
      </c>
      <c r="M254" s="40">
        <f>H254*M$6</f>
        <v>0</v>
      </c>
      <c r="N254" s="42">
        <f t="shared" si="48"/>
        <v>0</v>
      </c>
      <c r="O254" s="39">
        <f t="shared" si="42"/>
        <v>0</v>
      </c>
      <c r="P254" s="39"/>
      <c r="Q254" s="42">
        <f ca="1">K254-O254+L254+P254</f>
        <v>-119.36110000000004</v>
      </c>
      <c r="R254" s="42" t="str">
        <f t="shared" si="41"/>
        <v xml:space="preserve">№229а </v>
      </c>
    </row>
    <row r="255" spans="1:18">
      <c r="A255" s="9" t="s">
        <v>271</v>
      </c>
      <c r="B255" s="9">
        <v>6216.07</v>
      </c>
      <c r="C255" s="9">
        <v>1892.51</v>
      </c>
      <c r="D255" s="9">
        <v>8108.6</v>
      </c>
      <c r="E255" s="9">
        <v>6216.07</v>
      </c>
      <c r="F255" s="9">
        <v>1892.51</v>
      </c>
      <c r="G255" s="9">
        <v>8108.6</v>
      </c>
      <c r="H255" s="43">
        <f t="shared" si="49"/>
        <v>0</v>
      </c>
      <c r="I255" s="43">
        <f t="shared" si="49"/>
        <v>0</v>
      </c>
      <c r="J255" s="43">
        <f t="shared" si="44"/>
        <v>0</v>
      </c>
      <c r="K255" s="9">
        <f ca="1">[1]Оплата!BA253</f>
        <v>-0.39149999999507601</v>
      </c>
      <c r="L255" s="9">
        <f ca="1">[1]Оплата!Y253</f>
        <v>0</v>
      </c>
      <c r="M255" s="46">
        <f>H255*M$6</f>
        <v>0</v>
      </c>
      <c r="N255" s="3">
        <f t="shared" si="48"/>
        <v>0</v>
      </c>
      <c r="O255" s="9">
        <f t="shared" si="42"/>
        <v>0</v>
      </c>
      <c r="P255" s="9"/>
      <c r="Q255" s="3">
        <f ca="1">K255-O255+L255+P255</f>
        <v>-0.39149999999507601</v>
      </c>
      <c r="R255" s="3" t="str">
        <f t="shared" si="41"/>
        <v xml:space="preserve">№230 </v>
      </c>
    </row>
    <row r="256" spans="1:18">
      <c r="A256" s="39" t="s">
        <v>272</v>
      </c>
      <c r="B256" s="40">
        <v>8612.52</v>
      </c>
      <c r="C256" s="40">
        <v>4737.53</v>
      </c>
      <c r="D256" s="40">
        <v>13350.1</v>
      </c>
      <c r="E256" s="40"/>
      <c r="F256" s="40"/>
      <c r="G256" s="40"/>
      <c r="H256" s="45"/>
      <c r="I256" s="45"/>
      <c r="J256" s="45"/>
      <c r="K256" s="40">
        <f ca="1">[1]Оплата!BA254</f>
        <v>5.2889999997432824E-2</v>
      </c>
      <c r="L256" s="40">
        <f ca="1">[1]Оплата!Y254</f>
        <v>0</v>
      </c>
      <c r="M256" s="40"/>
      <c r="N256" s="42"/>
      <c r="O256" s="39"/>
      <c r="P256" s="39"/>
      <c r="Q256" s="42" t="e">
        <f ca="1">K256-O256+L256+P256+#REF!</f>
        <v>#REF!</v>
      </c>
      <c r="R256" s="42" t="str">
        <f t="shared" si="41"/>
        <v>№231 сбыт</v>
      </c>
    </row>
    <row r="257" spans="1:18">
      <c r="A257" s="9" t="s">
        <v>273</v>
      </c>
      <c r="B257" s="9"/>
      <c r="C257" s="9"/>
      <c r="D257" s="9"/>
      <c r="E257" s="9"/>
      <c r="F257" s="9"/>
      <c r="G257" s="9"/>
      <c r="H257" s="43"/>
      <c r="I257" s="43"/>
      <c r="J257" s="43"/>
      <c r="K257" s="9">
        <f ca="1">[1]Оплата!BA255</f>
        <v>62.33810000000085</v>
      </c>
      <c r="L257" s="9">
        <f ca="1">[1]Оплата!Y255</f>
        <v>0</v>
      </c>
      <c r="M257" s="43">
        <f t="shared" ref="M257:N272" si="50">H257*M$6</f>
        <v>0</v>
      </c>
      <c r="N257" s="3">
        <f t="shared" si="50"/>
        <v>0</v>
      </c>
      <c r="O257" s="9">
        <f t="shared" si="42"/>
        <v>0</v>
      </c>
      <c r="P257" s="9"/>
      <c r="Q257" s="3">
        <f ca="1">K257-O257+L257+P257</f>
        <v>62.33810000000085</v>
      </c>
      <c r="R257" s="3" t="str">
        <f t="shared" si="41"/>
        <v xml:space="preserve">№232 </v>
      </c>
    </row>
    <row r="258" spans="1:18">
      <c r="A258" s="39" t="s">
        <v>274</v>
      </c>
      <c r="B258" s="40">
        <v>62029.1</v>
      </c>
      <c r="C258" s="40">
        <v>30994.55</v>
      </c>
      <c r="D258" s="40">
        <v>93023.66</v>
      </c>
      <c r="E258" s="40">
        <v>63650.49</v>
      </c>
      <c r="F258" s="40">
        <v>31810.240000000002</v>
      </c>
      <c r="G258" s="40">
        <v>95460.74</v>
      </c>
      <c r="H258" s="40">
        <f t="shared" si="49"/>
        <v>1621.3899999999994</v>
      </c>
      <c r="I258" s="40">
        <f t="shared" si="49"/>
        <v>815.69000000000233</v>
      </c>
      <c r="J258" s="40">
        <f t="shared" si="44"/>
        <v>2437.0800000000017</v>
      </c>
      <c r="K258" s="40">
        <f ca="1">[1]Оплата!BA256</f>
        <v>-15613.410399999964</v>
      </c>
      <c r="L258" s="40">
        <f ca="1">[1]Оплата!Y256</f>
        <v>0</v>
      </c>
      <c r="M258" s="40">
        <f t="shared" si="50"/>
        <v>11057.879799999997</v>
      </c>
      <c r="N258" s="42">
        <f t="shared" si="50"/>
        <v>2161.578500000006</v>
      </c>
      <c r="O258" s="39">
        <f t="shared" si="42"/>
        <v>13219.458300000002</v>
      </c>
      <c r="P258" s="39"/>
      <c r="Q258" s="42">
        <f ca="1">K258-O258+L258+P258</f>
        <v>-28832.868699999966</v>
      </c>
      <c r="R258" s="42" t="str">
        <f t="shared" si="41"/>
        <v xml:space="preserve">№233 </v>
      </c>
    </row>
    <row r="259" spans="1:18">
      <c r="A259" s="9" t="s">
        <v>275</v>
      </c>
      <c r="B259" s="9">
        <v>1033.8399999999999</v>
      </c>
      <c r="C259" s="9">
        <v>320.66000000000003</v>
      </c>
      <c r="D259" s="9">
        <v>1354.51</v>
      </c>
      <c r="E259" s="9">
        <v>1034.31</v>
      </c>
      <c r="F259" s="9">
        <v>320.95</v>
      </c>
      <c r="G259" s="9">
        <v>1355.28</v>
      </c>
      <c r="H259" s="43">
        <f t="shared" si="49"/>
        <v>0.47000000000002728</v>
      </c>
      <c r="I259" s="43">
        <f t="shared" si="49"/>
        <v>0.28999999999996362</v>
      </c>
      <c r="J259" s="43">
        <f t="shared" si="44"/>
        <v>0.75999999999999091</v>
      </c>
      <c r="K259" s="9">
        <f ca="1">[1]Оплата!BA257</f>
        <v>3.852500000000878</v>
      </c>
      <c r="L259" s="9">
        <f ca="1">[1]Оплата!Y257</f>
        <v>0</v>
      </c>
      <c r="M259" s="43">
        <f t="shared" si="50"/>
        <v>3.2054000000001861</v>
      </c>
      <c r="N259" s="3">
        <f t="shared" si="50"/>
        <v>0.76849999999990359</v>
      </c>
      <c r="O259" s="9">
        <f t="shared" si="42"/>
        <v>3.9739000000000897</v>
      </c>
      <c r="P259" s="9"/>
      <c r="Q259" s="3">
        <f ca="1">K259-O259+L259+P259</f>
        <v>-0.12139999999921169</v>
      </c>
      <c r="R259" s="3" t="str">
        <f t="shared" si="41"/>
        <v xml:space="preserve">№234 </v>
      </c>
    </row>
    <row r="260" spans="1:18">
      <c r="A260" s="39" t="s">
        <v>276</v>
      </c>
      <c r="B260" s="40">
        <v>7464.76</v>
      </c>
      <c r="C260" s="40">
        <v>14743.48</v>
      </c>
      <c r="D260" s="40">
        <v>22208.29</v>
      </c>
      <c r="E260" s="40">
        <v>7464.76</v>
      </c>
      <c r="F260" s="40">
        <v>14743.48</v>
      </c>
      <c r="G260" s="40">
        <v>22208.29</v>
      </c>
      <c r="H260" s="40">
        <f t="shared" si="49"/>
        <v>0</v>
      </c>
      <c r="I260" s="40">
        <f t="shared" si="49"/>
        <v>0</v>
      </c>
      <c r="J260" s="40">
        <f t="shared" si="44"/>
        <v>0</v>
      </c>
      <c r="K260" s="40">
        <f ca="1">[1]Оплата!BA258</f>
        <v>-3523.4336999999987</v>
      </c>
      <c r="L260" s="40">
        <f ca="1">[1]Оплата!Y258</f>
        <v>0</v>
      </c>
      <c r="M260" s="40">
        <f t="shared" si="50"/>
        <v>0</v>
      </c>
      <c r="N260" s="42">
        <f t="shared" si="50"/>
        <v>0</v>
      </c>
      <c r="O260" s="39">
        <f>SUM(M260:N260)</f>
        <v>0</v>
      </c>
      <c r="P260" s="39"/>
      <c r="Q260" s="42">
        <f ca="1">K260-O260+L260+P260</f>
        <v>-3523.4336999999987</v>
      </c>
      <c r="R260" s="42" t="str">
        <f t="shared" si="41"/>
        <v xml:space="preserve">№235 </v>
      </c>
    </row>
    <row r="261" spans="1:18">
      <c r="A261" s="9" t="s">
        <v>277</v>
      </c>
      <c r="B261" s="9">
        <v>3351.9500000000003</v>
      </c>
      <c r="C261" s="9">
        <v>1891.48</v>
      </c>
      <c r="D261" s="9">
        <v>5243.4400000000005</v>
      </c>
      <c r="E261" s="9">
        <v>3509.9300000000003</v>
      </c>
      <c r="F261" s="9">
        <v>1982.15</v>
      </c>
      <c r="G261" s="9">
        <v>5492.08</v>
      </c>
      <c r="H261" s="43">
        <f t="shared" si="49"/>
        <v>157.98000000000002</v>
      </c>
      <c r="I261" s="43">
        <f t="shared" si="49"/>
        <v>90.670000000000073</v>
      </c>
      <c r="J261" s="43">
        <f t="shared" si="44"/>
        <v>248.65000000000009</v>
      </c>
      <c r="K261" s="9">
        <f ca="1">[1]Оплата!BA259</f>
        <v>-310.00960000000191</v>
      </c>
      <c r="L261" s="9">
        <f ca="1">[1]Оплата!Y259</f>
        <v>0</v>
      </c>
      <c r="M261" s="43">
        <f t="shared" si="50"/>
        <v>1077.4236000000001</v>
      </c>
      <c r="N261" s="3">
        <f t="shared" si="50"/>
        <v>240.27550000000019</v>
      </c>
      <c r="O261" s="9">
        <f t="shared" si="42"/>
        <v>1317.6991000000003</v>
      </c>
      <c r="P261" s="9"/>
      <c r="Q261" s="3">
        <f ca="1">K261-O261+L261+P261</f>
        <v>-1627.7087000000022</v>
      </c>
      <c r="R261" s="3" t="str">
        <f t="shared" si="41"/>
        <v xml:space="preserve">№236 </v>
      </c>
    </row>
    <row r="262" spans="1:18">
      <c r="A262" s="39" t="s">
        <v>278</v>
      </c>
      <c r="B262" s="40">
        <v>2847.75</v>
      </c>
      <c r="C262" s="40">
        <v>732.85</v>
      </c>
      <c r="D262" s="40">
        <v>3580.61</v>
      </c>
      <c r="E262" s="40">
        <v>2847.75</v>
      </c>
      <c r="F262" s="40">
        <v>732.85</v>
      </c>
      <c r="G262" s="40">
        <v>3580.61</v>
      </c>
      <c r="H262" s="40">
        <f t="shared" si="49"/>
        <v>0</v>
      </c>
      <c r="I262" s="40">
        <f t="shared" si="49"/>
        <v>0</v>
      </c>
      <c r="J262" s="40">
        <f t="shared" si="44"/>
        <v>0</v>
      </c>
      <c r="K262" s="40">
        <f ca="1">[1]Оплата!BA260</f>
        <v>113.69280000000074</v>
      </c>
      <c r="L262" s="40">
        <f ca="1">[1]Оплата!Y260</f>
        <v>0</v>
      </c>
      <c r="M262" s="40">
        <f t="shared" si="50"/>
        <v>0</v>
      </c>
      <c r="N262" s="42">
        <f t="shared" si="50"/>
        <v>0</v>
      </c>
      <c r="O262" s="39">
        <f t="shared" si="42"/>
        <v>0</v>
      </c>
      <c r="P262" s="39"/>
      <c r="Q262" s="42">
        <f ca="1">K262-O262+L262+P262</f>
        <v>113.69280000000074</v>
      </c>
      <c r="R262" s="42" t="str">
        <f t="shared" si="41"/>
        <v xml:space="preserve">№237 </v>
      </c>
    </row>
    <row r="263" spans="1:18">
      <c r="A263" s="9" t="s">
        <v>279</v>
      </c>
      <c r="B263" s="9">
        <v>1152.1300000000001</v>
      </c>
      <c r="C263" s="9">
        <v>609.25</v>
      </c>
      <c r="D263" s="9">
        <v>1761.39</v>
      </c>
      <c r="E263" s="9">
        <v>1152.1300000000001</v>
      </c>
      <c r="F263" s="9">
        <v>609.25</v>
      </c>
      <c r="G263" s="9">
        <v>1761.39</v>
      </c>
      <c r="H263" s="43"/>
      <c r="I263" s="43"/>
      <c r="J263" s="43"/>
      <c r="K263" s="9">
        <f ca="1">[1]Оплата!BA261</f>
        <v>158.86939999999524</v>
      </c>
      <c r="L263" s="9">
        <f ca="1">[1]Оплата!Y261</f>
        <v>0</v>
      </c>
      <c r="M263" s="46">
        <f t="shared" si="50"/>
        <v>0</v>
      </c>
      <c r="N263" s="3">
        <f t="shared" si="50"/>
        <v>0</v>
      </c>
      <c r="O263" s="9">
        <f t="shared" si="42"/>
        <v>0</v>
      </c>
      <c r="P263" s="9"/>
      <c r="Q263" s="3">
        <f ca="1">K263-O263+L263+P263</f>
        <v>158.86939999999524</v>
      </c>
      <c r="R263" s="3" t="str">
        <f t="shared" si="41"/>
        <v xml:space="preserve">№238 </v>
      </c>
    </row>
    <row r="264" spans="1:18">
      <c r="A264" s="39" t="s">
        <v>280</v>
      </c>
      <c r="B264" s="40"/>
      <c r="C264" s="40"/>
      <c r="D264" s="40"/>
      <c r="E264" s="40"/>
      <c r="F264" s="40"/>
      <c r="G264" s="40"/>
      <c r="H264" s="40"/>
      <c r="I264" s="40"/>
      <c r="J264" s="40"/>
      <c r="K264" s="40">
        <f ca="1">[1]Оплата!BA262</f>
        <v>363.46130000000085</v>
      </c>
      <c r="L264" s="40">
        <f ca="1">[1]Оплата!Y262</f>
        <v>0</v>
      </c>
      <c r="M264" s="40">
        <f t="shared" si="50"/>
        <v>0</v>
      </c>
      <c r="N264" s="42">
        <f t="shared" si="50"/>
        <v>0</v>
      </c>
      <c r="O264" s="39">
        <f t="shared" si="42"/>
        <v>0</v>
      </c>
      <c r="P264" s="39"/>
      <c r="Q264" s="42">
        <f ca="1">K264-O264+L264+P264</f>
        <v>363.46130000000085</v>
      </c>
      <c r="R264" s="42" t="str">
        <f t="shared" si="41"/>
        <v xml:space="preserve">№239 </v>
      </c>
    </row>
    <row r="265" spans="1:18">
      <c r="A265" s="9" t="s">
        <v>281</v>
      </c>
      <c r="B265" s="9"/>
      <c r="C265" s="9"/>
      <c r="D265" s="9"/>
      <c r="E265" s="9"/>
      <c r="F265" s="9"/>
      <c r="G265" s="9"/>
      <c r="H265" s="43"/>
      <c r="I265" s="43"/>
      <c r="J265" s="43"/>
      <c r="K265" s="9">
        <f ca="1">[1]Оплата!BA263</f>
        <v>-4.0999999987434421E-3</v>
      </c>
      <c r="L265" s="9">
        <f ca="1">[1]Оплата!Y263</f>
        <v>0</v>
      </c>
      <c r="M265" s="43">
        <f t="shared" si="50"/>
        <v>0</v>
      </c>
      <c r="N265" s="3">
        <f t="shared" si="50"/>
        <v>0</v>
      </c>
      <c r="O265" s="9">
        <f t="shared" si="42"/>
        <v>0</v>
      </c>
      <c r="P265" s="9"/>
      <c r="Q265" s="3">
        <f ca="1">K265-O265+L265+P265</f>
        <v>-4.0999999987434421E-3</v>
      </c>
      <c r="R265" s="3" t="str">
        <f t="shared" si="41"/>
        <v xml:space="preserve">№240 </v>
      </c>
    </row>
    <row r="266" spans="1:18">
      <c r="A266" s="39" t="s">
        <v>282</v>
      </c>
      <c r="B266" s="40"/>
      <c r="C266" s="40"/>
      <c r="D266" s="40"/>
      <c r="E266" s="40"/>
      <c r="F266" s="40"/>
      <c r="G266" s="40"/>
      <c r="H266" s="40"/>
      <c r="I266" s="40"/>
      <c r="J266" s="40"/>
      <c r="K266" s="40">
        <f ca="1">[1]Оплата!BA264</f>
        <v>684.85509999999908</v>
      </c>
      <c r="L266" s="40">
        <f ca="1">[1]Оплата!Y264</f>
        <v>0</v>
      </c>
      <c r="M266" s="40">
        <f t="shared" si="50"/>
        <v>0</v>
      </c>
      <c r="N266" s="42">
        <f t="shared" si="50"/>
        <v>0</v>
      </c>
      <c r="O266" s="39">
        <f t="shared" si="42"/>
        <v>0</v>
      </c>
      <c r="P266" s="39"/>
      <c r="Q266" s="42">
        <f ca="1">K266-O266+L266+P266</f>
        <v>684.85509999999908</v>
      </c>
      <c r="R266" s="42" t="str">
        <f t="shared" si="41"/>
        <v xml:space="preserve">№241 </v>
      </c>
    </row>
    <row r="267" spans="1:18">
      <c r="A267" s="9" t="s">
        <v>283</v>
      </c>
      <c r="B267" s="9"/>
      <c r="C267" s="9"/>
      <c r="D267" s="9"/>
      <c r="E267" s="9"/>
      <c r="F267" s="9"/>
      <c r="G267" s="9"/>
      <c r="H267" s="45"/>
      <c r="I267" s="45"/>
      <c r="J267" s="45"/>
      <c r="K267" s="9">
        <f ca="1">[1]Оплата!BA265</f>
        <v>871.76609999999823</v>
      </c>
      <c r="L267" s="9">
        <f ca="1">[1]Оплата!Y265</f>
        <v>0</v>
      </c>
      <c r="M267" s="43"/>
      <c r="N267" s="3">
        <f t="shared" si="50"/>
        <v>0</v>
      </c>
      <c r="O267" s="9">
        <f t="shared" si="42"/>
        <v>0</v>
      </c>
      <c r="P267" s="9"/>
      <c r="Q267" s="3">
        <f ca="1">K267-O267+L267+P267</f>
        <v>871.76609999999823</v>
      </c>
      <c r="R267" s="3" t="str">
        <f t="shared" ref="R267:R275" si="51">A267</f>
        <v>№242 сбыт</v>
      </c>
    </row>
    <row r="268" spans="1:18">
      <c r="A268" s="39" t="s">
        <v>284</v>
      </c>
      <c r="B268" s="40"/>
      <c r="C268" s="40"/>
      <c r="D268" s="40"/>
      <c r="E268" s="40"/>
      <c r="F268" s="40"/>
      <c r="G268" s="40"/>
      <c r="H268" s="45" t="s">
        <v>32</v>
      </c>
      <c r="I268" s="45"/>
      <c r="J268" s="45"/>
      <c r="K268" s="40">
        <f ca="1">[1]Оплата!BA266</f>
        <v>1.8999999996935912E-3</v>
      </c>
      <c r="L268" s="40">
        <f ca="1">[1]Оплата!Y266</f>
        <v>0</v>
      </c>
      <c r="M268" s="40"/>
      <c r="N268" s="42">
        <f t="shared" si="50"/>
        <v>0</v>
      </c>
      <c r="O268" s="39">
        <f t="shared" si="42"/>
        <v>0</v>
      </c>
      <c r="P268" s="39"/>
      <c r="Q268" s="42">
        <f ca="1">K268-O268+L268+P268</f>
        <v>1.8999999996935912E-3</v>
      </c>
      <c r="R268" s="42" t="str">
        <f t="shared" si="51"/>
        <v>№243\1</v>
      </c>
    </row>
    <row r="269" spans="1:18">
      <c r="A269" s="9" t="s">
        <v>285</v>
      </c>
      <c r="B269" s="9">
        <v>5310.76</v>
      </c>
      <c r="C269" s="9">
        <v>1217.57</v>
      </c>
      <c r="D269" s="9">
        <v>6528.34</v>
      </c>
      <c r="E269" s="9">
        <v>5310.76</v>
      </c>
      <c r="F269" s="9">
        <v>1217.57</v>
      </c>
      <c r="G269" s="9">
        <v>6528.34</v>
      </c>
      <c r="H269" s="43">
        <f t="shared" ref="H269:I275" si="52">E269-B269</f>
        <v>0</v>
      </c>
      <c r="I269" s="43">
        <f t="shared" si="52"/>
        <v>0</v>
      </c>
      <c r="J269" s="43">
        <f t="shared" ref="J269:J275" si="53">SUM(H269:I269)</f>
        <v>0</v>
      </c>
      <c r="K269" s="9">
        <f ca="1">[1]Оплата!BA267</f>
        <v>-13.574900000002344</v>
      </c>
      <c r="L269" s="9">
        <f ca="1">[1]Оплата!Y267</f>
        <v>0</v>
      </c>
      <c r="M269" s="43">
        <f>H269*M$6</f>
        <v>0</v>
      </c>
      <c r="N269" s="3">
        <f t="shared" si="50"/>
        <v>0</v>
      </c>
      <c r="O269" s="9">
        <f t="shared" ref="O269:O275" si="54">SUM(M269:N269)</f>
        <v>0</v>
      </c>
      <c r="P269" s="9"/>
      <c r="Q269" s="3">
        <f ca="1">K269-O269+L269+P269</f>
        <v>-13.574900000002344</v>
      </c>
      <c r="R269" s="3" t="str">
        <f t="shared" si="51"/>
        <v xml:space="preserve">№243\2 </v>
      </c>
    </row>
    <row r="270" spans="1:18">
      <c r="A270" s="39" t="s">
        <v>286</v>
      </c>
      <c r="B270" s="40">
        <v>17098.09</v>
      </c>
      <c r="C270" s="40">
        <v>7722.78</v>
      </c>
      <c r="D270" s="40">
        <v>24820.880000000001</v>
      </c>
      <c r="E270" s="40">
        <v>17099.349999999999</v>
      </c>
      <c r="F270" s="40">
        <v>7723.38</v>
      </c>
      <c r="G270" s="40">
        <v>24822.74</v>
      </c>
      <c r="H270" s="40">
        <f t="shared" si="52"/>
        <v>1.2599999999983993</v>
      </c>
      <c r="I270" s="40">
        <f t="shared" si="52"/>
        <v>0.6000000000003638</v>
      </c>
      <c r="J270" s="40">
        <f t="shared" si="53"/>
        <v>1.8599999999987631</v>
      </c>
      <c r="K270" s="40">
        <f ca="1">[1]Оплата!BA268</f>
        <v>-11.368199999997159</v>
      </c>
      <c r="L270" s="40">
        <f ca="1">[1]Оплата!Y268</f>
        <v>0</v>
      </c>
      <c r="M270" s="40">
        <f>H270*M$6</f>
        <v>8.5931999999890838</v>
      </c>
      <c r="N270" s="42">
        <f t="shared" si="50"/>
        <v>1.590000000000964</v>
      </c>
      <c r="O270" s="39">
        <f t="shared" si="54"/>
        <v>10.183199999990048</v>
      </c>
      <c r="P270" s="39"/>
      <c r="Q270" s="42">
        <f ca="1">K270-O270+L270+P270</f>
        <v>-21.551399999987208</v>
      </c>
      <c r="R270" s="42" t="str">
        <f t="shared" si="51"/>
        <v xml:space="preserve">№244 </v>
      </c>
    </row>
    <row r="271" spans="1:18">
      <c r="A271" s="9" t="s">
        <v>287</v>
      </c>
      <c r="B271" s="9">
        <v>8904.2800000000007</v>
      </c>
      <c r="C271" s="9">
        <v>3939.2400000000002</v>
      </c>
      <c r="D271" s="9">
        <v>12843.56</v>
      </c>
      <c r="E271" s="9">
        <v>9238.92</v>
      </c>
      <c r="F271" s="9">
        <v>4018.05</v>
      </c>
      <c r="G271" s="9">
        <v>13257.01</v>
      </c>
      <c r="H271" s="43">
        <f t="shared" si="52"/>
        <v>334.63999999999942</v>
      </c>
      <c r="I271" s="43">
        <f t="shared" si="52"/>
        <v>78.809999999999945</v>
      </c>
      <c r="J271" s="43">
        <f t="shared" si="53"/>
        <v>413.44999999999936</v>
      </c>
      <c r="K271" s="9">
        <f ca="1">[1]Оплата!BA269</f>
        <v>-4509.0371000000068</v>
      </c>
      <c r="L271" s="9">
        <f ca="1">[1]Оплата!Y269</f>
        <v>4500</v>
      </c>
      <c r="M271" s="46">
        <f>H271*M$6</f>
        <v>2282.2447999999963</v>
      </c>
      <c r="N271" s="3">
        <f t="shared" si="50"/>
        <v>208.84649999999985</v>
      </c>
      <c r="O271" s="9">
        <f t="shared" si="54"/>
        <v>2491.091299999996</v>
      </c>
      <c r="P271" s="9"/>
      <c r="Q271" s="3">
        <f ca="1">K271-O271+L271+P271</f>
        <v>-2500.1284000000032</v>
      </c>
      <c r="R271" s="3" t="str">
        <f t="shared" si="51"/>
        <v xml:space="preserve">№245 </v>
      </c>
    </row>
    <row r="272" spans="1:18">
      <c r="A272" s="39" t="s">
        <v>288</v>
      </c>
      <c r="B272" s="40">
        <v>5785.04</v>
      </c>
      <c r="C272" s="40">
        <v>2685.16</v>
      </c>
      <c r="D272" s="40">
        <v>8470.2100000000009</v>
      </c>
      <c r="E272" s="40">
        <v>5864.92</v>
      </c>
      <c r="F272" s="40">
        <v>2734.9500000000003</v>
      </c>
      <c r="G272" s="40">
        <v>8599.8700000000008</v>
      </c>
      <c r="H272" s="40">
        <f t="shared" si="52"/>
        <v>79.880000000000109</v>
      </c>
      <c r="I272" s="40">
        <f t="shared" si="52"/>
        <v>49.790000000000418</v>
      </c>
      <c r="J272" s="40">
        <f t="shared" si="53"/>
        <v>129.67000000000053</v>
      </c>
      <c r="K272" s="40">
        <f ca="1">[1]Оплата!BA270</f>
        <v>-3580.2554999999984</v>
      </c>
      <c r="L272" s="40">
        <f ca="1">[1]Оплата!Y270</f>
        <v>0</v>
      </c>
      <c r="M272" s="40">
        <f>H272*M$6</f>
        <v>544.78160000000082</v>
      </c>
      <c r="N272" s="42">
        <f t="shared" si="50"/>
        <v>131.94350000000111</v>
      </c>
      <c r="O272" s="39">
        <f t="shared" si="54"/>
        <v>676.72510000000193</v>
      </c>
      <c r="P272" s="39"/>
      <c r="Q272" s="42">
        <f ca="1">K272-O272+L272+P272</f>
        <v>-4256.9806000000008</v>
      </c>
      <c r="R272" s="42" t="str">
        <f t="shared" si="51"/>
        <v xml:space="preserve">№246 </v>
      </c>
    </row>
    <row r="273" spans="1:19">
      <c r="A273" s="9" t="s">
        <v>289</v>
      </c>
      <c r="B273" s="9">
        <v>3621.79</v>
      </c>
      <c r="C273" s="9">
        <v>869.39</v>
      </c>
      <c r="D273" s="9">
        <v>4491.2</v>
      </c>
      <c r="E273" s="9">
        <v>3621.79</v>
      </c>
      <c r="F273" s="9">
        <v>869.39</v>
      </c>
      <c r="G273" s="9">
        <v>4491.2</v>
      </c>
      <c r="H273" s="45" t="s">
        <v>32</v>
      </c>
      <c r="I273" s="45"/>
      <c r="J273" s="45"/>
      <c r="K273" s="9">
        <f ca="1">[1]Оплата!BA271</f>
        <v>0.89959999999950924</v>
      </c>
      <c r="L273" s="9">
        <f ca="1">[1]Оплата!Y271</f>
        <v>0</v>
      </c>
      <c r="M273" s="43"/>
      <c r="N273" s="3"/>
      <c r="O273" s="9"/>
      <c r="P273" s="9"/>
      <c r="Q273" s="3">
        <f ca="1">K273-O273+L273+P273</f>
        <v>0.89959999999950924</v>
      </c>
      <c r="R273" s="3" t="str">
        <f t="shared" si="51"/>
        <v xml:space="preserve">№247 </v>
      </c>
      <c r="S273" t="s">
        <v>290</v>
      </c>
    </row>
    <row r="274" spans="1:19">
      <c r="A274" s="39" t="s">
        <v>291</v>
      </c>
      <c r="B274" s="40">
        <v>85.77</v>
      </c>
      <c r="C274" s="40">
        <v>67.89</v>
      </c>
      <c r="D274" s="40">
        <v>153.67000000000002</v>
      </c>
      <c r="E274" s="40">
        <v>85.83</v>
      </c>
      <c r="F274" s="40">
        <v>67.94</v>
      </c>
      <c r="G274" s="40">
        <v>153.78</v>
      </c>
      <c r="H274" s="40">
        <f t="shared" si="52"/>
        <v>6.0000000000002274E-2</v>
      </c>
      <c r="I274" s="40">
        <f t="shared" si="52"/>
        <v>4.9999999999997158E-2</v>
      </c>
      <c r="J274" s="40">
        <f t="shared" si="53"/>
        <v>0.10999999999999943</v>
      </c>
      <c r="K274" s="40">
        <f ca="1">[1]Оплата!BA272</f>
        <v>3958.9271000000003</v>
      </c>
      <c r="L274" s="40">
        <f ca="1">[1]Оплата!Y272</f>
        <v>0</v>
      </c>
      <c r="M274" s="40">
        <f>H274*M$6</f>
        <v>0.40920000000001555</v>
      </c>
      <c r="N274" s="42">
        <f>I274*N$6</f>
        <v>0.13249999999999246</v>
      </c>
      <c r="O274" s="39">
        <f t="shared" si="54"/>
        <v>0.54170000000000806</v>
      </c>
      <c r="P274" s="39"/>
      <c r="Q274" s="42">
        <f ca="1">K274-O274+L274+P274</f>
        <v>3958.3854000000001</v>
      </c>
      <c r="R274" s="42" t="str">
        <f t="shared" si="51"/>
        <v xml:space="preserve">№248 </v>
      </c>
    </row>
    <row r="275" spans="1:19">
      <c r="A275" s="9" t="s">
        <v>292</v>
      </c>
      <c r="B275" s="9">
        <v>9684.61</v>
      </c>
      <c r="C275" s="9">
        <v>6453.6</v>
      </c>
      <c r="D275" s="9">
        <v>16138.23</v>
      </c>
      <c r="E275" s="9">
        <v>9684.61</v>
      </c>
      <c r="F275" s="9">
        <v>6453.6</v>
      </c>
      <c r="G275" s="9">
        <v>16138.23</v>
      </c>
      <c r="H275" s="43">
        <f t="shared" si="52"/>
        <v>0</v>
      </c>
      <c r="I275" s="43">
        <f t="shared" si="52"/>
        <v>0</v>
      </c>
      <c r="J275" s="43">
        <f t="shared" si="53"/>
        <v>0</v>
      </c>
      <c r="K275" s="9">
        <f ca="1">[1]Оплата!BA273</f>
        <v>-981.93870000000084</v>
      </c>
      <c r="L275" s="9">
        <f ca="1">[1]Оплата!Y273</f>
        <v>0</v>
      </c>
      <c r="M275" s="43">
        <f>H275*M$6</f>
        <v>0</v>
      </c>
      <c r="N275" s="3">
        <f>I275*N$6</f>
        <v>0</v>
      </c>
      <c r="O275" s="9">
        <f t="shared" si="54"/>
        <v>0</v>
      </c>
      <c r="P275" s="9"/>
      <c r="Q275" s="3">
        <f ca="1">K275-O275+L275+P275</f>
        <v>-981.93870000000084</v>
      </c>
      <c r="R275" s="3" t="str">
        <f t="shared" si="51"/>
        <v xml:space="preserve">№249 </v>
      </c>
    </row>
    <row r="276" spans="1:19">
      <c r="A276" s="51" t="s">
        <v>293</v>
      </c>
      <c r="B276" s="40">
        <v>63879.78</v>
      </c>
      <c r="C276" s="40">
        <v>26862.850000000002</v>
      </c>
      <c r="D276" s="40">
        <v>90742.64</v>
      </c>
      <c r="E276" s="40">
        <v>64993.46</v>
      </c>
      <c r="F276" s="40">
        <v>27329.79</v>
      </c>
      <c r="G276" s="40">
        <v>92323.26</v>
      </c>
      <c r="H276" s="40">
        <f>E276-B276-150</f>
        <v>963.68000000000029</v>
      </c>
      <c r="I276" s="40">
        <f>F276-C276-50</f>
        <v>416.93999999999869</v>
      </c>
      <c r="J276" s="40">
        <f>G276-D276</f>
        <v>1580.6199999999953</v>
      </c>
      <c r="K276" s="40">
        <f ca="1">[1]Оплата!BA283</f>
        <v>-11595.000800000002</v>
      </c>
      <c r="L276" s="40">
        <f ca="1">[1]Оплата!Y283</f>
        <v>12000</v>
      </c>
      <c r="M276" s="40">
        <f>(H276)*M$6</f>
        <v>6572.2976000000026</v>
      </c>
      <c r="N276" s="42">
        <f>(I276)*N$6</f>
        <v>1104.8909999999964</v>
      </c>
      <c r="O276" s="39">
        <f>SUM(M276:N276)</f>
        <v>7677.1885999999995</v>
      </c>
      <c r="P276" s="9"/>
      <c r="Q276" s="42">
        <f ca="1">K276-O276+L276+P276</f>
        <v>-7272.1894000000029</v>
      </c>
      <c r="R276" s="42" t="str">
        <f>A276</f>
        <v>№Охрана 3</v>
      </c>
    </row>
    <row r="277" spans="1:19">
      <c r="A277" s="49"/>
      <c r="B277" s="43"/>
      <c r="C277" s="43"/>
      <c r="D277" s="43"/>
      <c r="H277" s="43"/>
      <c r="I277" s="43"/>
      <c r="J277" s="43"/>
      <c r="K277" s="43"/>
      <c r="L277" s="43"/>
      <c r="M277" s="46"/>
      <c r="N277" s="46"/>
      <c r="O277" s="9"/>
      <c r="P277" s="9"/>
      <c r="Q277" s="3"/>
    </row>
    <row r="278" spans="1:19">
      <c r="A278" s="49"/>
      <c r="B278" s="43"/>
      <c r="C278" s="43"/>
      <c r="D278" s="43"/>
      <c r="H278" s="43"/>
      <c r="I278" s="43"/>
      <c r="J278" s="43"/>
      <c r="K278" s="43"/>
      <c r="L278" s="43"/>
      <c r="M278" s="46"/>
      <c r="N278" s="46"/>
      <c r="O278" s="9"/>
      <c r="P278" s="9"/>
      <c r="Q278" s="3"/>
    </row>
    <row r="279" spans="1:19">
      <c r="A279" s="49"/>
      <c r="B279" s="43"/>
      <c r="C279" s="43"/>
      <c r="D279" s="43"/>
      <c r="H279" s="43"/>
      <c r="I279" s="43"/>
      <c r="J279" s="43"/>
      <c r="K279" s="43"/>
      <c r="L279" s="43"/>
      <c r="M279" s="46"/>
      <c r="N279" s="46"/>
      <c r="O279" s="9"/>
      <c r="P279" s="9"/>
      <c r="Q279" s="3"/>
    </row>
    <row r="280" spans="1:19">
      <c r="A280" s="49"/>
      <c r="B280" s="43"/>
      <c r="C280" s="43"/>
      <c r="D280" s="43"/>
      <c r="E280" s="41"/>
      <c r="F280" s="41"/>
      <c r="G280" s="41"/>
      <c r="H280" s="43"/>
      <c r="I280" s="43"/>
      <c r="J280" s="43"/>
      <c r="K280" s="43"/>
      <c r="L280" s="43"/>
      <c r="M280" s="46"/>
      <c r="N280" s="46"/>
      <c r="O280" s="9"/>
      <c r="P280" s="9"/>
      <c r="Q280" s="3"/>
    </row>
    <row r="281" spans="1:19">
      <c r="A281" s="49"/>
      <c r="B281" s="43"/>
      <c r="C281" s="43"/>
      <c r="D281" s="43"/>
      <c r="H281" s="43"/>
      <c r="I281" s="43"/>
      <c r="J281" s="43"/>
      <c r="K281" s="43"/>
      <c r="L281" s="43"/>
      <c r="M281" s="46"/>
      <c r="N281" s="46"/>
      <c r="O281" s="9"/>
      <c r="P281" s="9"/>
      <c r="Q281" s="3"/>
    </row>
    <row r="282" spans="1:19">
      <c r="A282" s="49"/>
      <c r="B282" s="43"/>
      <c r="C282" s="43"/>
      <c r="D282" s="43"/>
      <c r="E282" s="41"/>
      <c r="F282" s="41"/>
      <c r="G282" s="41"/>
      <c r="H282" s="43"/>
      <c r="I282" s="43"/>
      <c r="J282" s="43"/>
      <c r="K282" s="43"/>
      <c r="L282" s="43"/>
      <c r="M282" s="46"/>
      <c r="N282" s="46"/>
      <c r="O282" s="9"/>
      <c r="P282" s="9"/>
      <c r="Q282" s="3"/>
    </row>
    <row r="283" spans="1:19">
      <c r="A283" s="49"/>
      <c r="B283" s="43"/>
      <c r="C283" s="43"/>
      <c r="D283" s="43"/>
      <c r="E283" s="41"/>
      <c r="F283" s="41"/>
      <c r="G283" s="41"/>
      <c r="H283" s="43"/>
      <c r="I283" s="43"/>
      <c r="J283" s="43"/>
      <c r="K283" s="43"/>
      <c r="L283" s="43"/>
      <c r="M283" s="46"/>
      <c r="N283" s="46"/>
      <c r="O283" s="9"/>
      <c r="P283" s="9"/>
      <c r="Q283" s="3"/>
    </row>
    <row r="284" spans="1:19">
      <c r="A284" s="49"/>
      <c r="B284" s="43"/>
      <c r="C284" s="43"/>
      <c r="D284" s="43"/>
      <c r="E284" s="41"/>
      <c r="F284" s="41"/>
      <c r="G284" s="41"/>
      <c r="H284" s="43"/>
      <c r="I284" s="43"/>
      <c r="J284" s="43"/>
      <c r="K284" s="43"/>
      <c r="L284" s="43"/>
      <c r="M284" s="46"/>
      <c r="N284" s="46"/>
      <c r="O284" s="9"/>
      <c r="P284" s="9"/>
      <c r="Q284" s="3"/>
    </row>
    <row r="285" spans="1:19">
      <c r="A285" s="49"/>
      <c r="B285" s="43"/>
      <c r="C285" s="43"/>
      <c r="D285" s="43"/>
      <c r="H285" s="43"/>
      <c r="I285" s="43"/>
      <c r="J285" s="43"/>
      <c r="K285" s="43"/>
      <c r="L285" s="43"/>
      <c r="M285" s="46"/>
      <c r="N285" s="46"/>
      <c r="O285" s="9"/>
      <c r="P285" s="9"/>
      <c r="Q285" s="3"/>
    </row>
    <row r="286" spans="1:19">
      <c r="A286" s="49"/>
      <c r="B286" s="43"/>
      <c r="C286" s="43"/>
      <c r="D286" s="43"/>
      <c r="E286" s="41"/>
      <c r="F286" s="41"/>
      <c r="G286" s="41"/>
      <c r="H286" s="43"/>
      <c r="I286" s="43"/>
      <c r="J286" s="43"/>
      <c r="K286" s="43"/>
      <c r="L286" s="43"/>
      <c r="M286" s="46"/>
      <c r="N286" s="46"/>
      <c r="O286" s="9"/>
      <c r="P286" s="9"/>
      <c r="Q286" s="3"/>
    </row>
    <row r="287" spans="1:19" ht="16.5" thickBot="1">
      <c r="A287" s="49"/>
      <c r="B287" s="43"/>
      <c r="C287" s="43"/>
      <c r="D287" s="43"/>
      <c r="E287" s="41"/>
      <c r="F287" s="41"/>
      <c r="G287" s="41"/>
      <c r="H287" s="43"/>
      <c r="I287" s="43"/>
      <c r="J287" s="43"/>
      <c r="K287" s="43"/>
      <c r="L287" s="43"/>
      <c r="M287" s="46"/>
      <c r="N287" s="46"/>
      <c r="O287" s="9"/>
      <c r="P287" s="9"/>
      <c r="Q287" s="3"/>
    </row>
    <row r="288" spans="1:19" ht="16.5" thickBot="1">
      <c r="B288" s="52"/>
      <c r="E288" s="41"/>
      <c r="F288" s="41"/>
      <c r="G288" s="48"/>
      <c r="H288" s="52"/>
      <c r="N288" s="46"/>
      <c r="O288" s="46"/>
      <c r="P288" s="46"/>
    </row>
    <row r="289" spans="2:16">
      <c r="B289" s="52"/>
      <c r="H289" s="52"/>
      <c r="N289" s="46"/>
      <c r="O289" s="46"/>
      <c r="P289" s="46"/>
    </row>
    <row r="290" spans="2:16">
      <c r="B290" s="52"/>
      <c r="E290" s="52"/>
      <c r="H290" s="52"/>
      <c r="N290" s="46"/>
      <c r="O290" s="46"/>
      <c r="P290" s="46"/>
    </row>
    <row r="291" spans="2:16">
      <c r="B291" s="52"/>
      <c r="E291" s="52"/>
      <c r="H291" s="52"/>
      <c r="N291" s="46"/>
      <c r="O291" s="46"/>
      <c r="P291" s="46"/>
    </row>
    <row r="292" spans="2:16">
      <c r="B292" s="52"/>
      <c r="E292" s="52"/>
      <c r="H292" s="52"/>
      <c r="N292" s="46"/>
      <c r="O292" s="46"/>
      <c r="P292" s="46"/>
    </row>
    <row r="293" spans="2:16">
      <c r="B293" s="52"/>
      <c r="E293" s="52"/>
      <c r="H293" s="52"/>
      <c r="N293" s="46"/>
      <c r="O293" s="46"/>
      <c r="P293" s="46"/>
    </row>
    <row r="294" spans="2:16">
      <c r="B294" s="52"/>
      <c r="E294" s="52"/>
      <c r="H294" s="52"/>
      <c r="N294" s="46"/>
      <c r="O294" s="46"/>
      <c r="P294" s="46"/>
    </row>
    <row r="295" spans="2:16">
      <c r="B295" s="52"/>
      <c r="E295" s="52"/>
      <c r="H295" s="52"/>
      <c r="N295" s="46"/>
      <c r="O295" s="46"/>
      <c r="P295" s="46"/>
    </row>
    <row r="296" spans="2:16">
      <c r="N296" s="46"/>
      <c r="O296" s="46"/>
      <c r="P296" s="46"/>
    </row>
    <row r="297" spans="2:16">
      <c r="N297" s="46"/>
      <c r="O297" s="46"/>
      <c r="P297" s="46"/>
    </row>
    <row r="298" spans="2:16">
      <c r="N298" s="46"/>
      <c r="O298" s="46"/>
      <c r="P298" s="46"/>
    </row>
    <row r="299" spans="2:16">
      <c r="N299" s="46"/>
      <c r="O299" s="46"/>
      <c r="P299" s="46"/>
    </row>
    <row r="300" spans="2:16">
      <c r="N300" s="46"/>
      <c r="O300" s="46"/>
      <c r="P300" s="46"/>
    </row>
    <row r="301" spans="2:16">
      <c r="N301" s="46"/>
      <c r="O301" s="46"/>
      <c r="P301" s="46"/>
    </row>
    <row r="302" spans="2:16">
      <c r="N302" s="46"/>
      <c r="O302" s="46"/>
      <c r="P302" s="46"/>
    </row>
    <row r="303" spans="2:16">
      <c r="N303" s="46"/>
      <c r="O303" s="46"/>
      <c r="P303" s="46"/>
    </row>
    <row r="304" spans="2:16">
      <c r="N304" s="46"/>
      <c r="O304" s="46"/>
      <c r="P304" s="46"/>
    </row>
    <row r="305" spans="14:16">
      <c r="N305" s="46"/>
      <c r="O305" s="46"/>
      <c r="P305" s="46"/>
    </row>
    <row r="306" spans="14:16">
      <c r="N306" s="46"/>
      <c r="O306" s="46"/>
      <c r="P306" s="46"/>
    </row>
    <row r="307" spans="14:16">
      <c r="N307" s="46"/>
      <c r="O307" s="46"/>
      <c r="P307" s="46"/>
    </row>
    <row r="308" spans="14:16">
      <c r="N308" s="46"/>
      <c r="O308" s="46"/>
      <c r="P308" s="46"/>
    </row>
    <row r="309" spans="14:16">
      <c r="N309" s="46"/>
      <c r="O309" s="46"/>
      <c r="P309" s="46"/>
    </row>
    <row r="310" spans="14:16">
      <c r="N310" s="46"/>
      <c r="O310" s="46"/>
      <c r="P310" s="46"/>
    </row>
    <row r="311" spans="14:16">
      <c r="N311" s="46"/>
      <c r="O311" s="46"/>
      <c r="P311" s="46"/>
    </row>
    <row r="312" spans="14:16">
      <c r="N312" s="46"/>
      <c r="O312" s="46"/>
      <c r="P312" s="46"/>
    </row>
    <row r="313" spans="14:16">
      <c r="N313" s="46"/>
      <c r="O313" s="46"/>
      <c r="P313" s="46"/>
    </row>
    <row r="314" spans="14:16">
      <c r="N314" s="46"/>
      <c r="O314" s="46"/>
      <c r="P314" s="46"/>
    </row>
    <row r="315" spans="14:16">
      <c r="N315" s="46"/>
      <c r="O315" s="46"/>
      <c r="P315" s="46"/>
    </row>
    <row r="316" spans="14:16">
      <c r="N316" s="46"/>
      <c r="O316" s="46"/>
      <c r="P316" s="46"/>
    </row>
    <row r="317" spans="14:16">
      <c r="N317" s="46"/>
      <c r="O317" s="46"/>
      <c r="P317" s="46"/>
    </row>
    <row r="318" spans="14:16">
      <c r="N318" s="46"/>
      <c r="O318" s="46"/>
      <c r="P318" s="46"/>
    </row>
    <row r="319" spans="14:16">
      <c r="N319" s="46"/>
      <c r="O319" s="46"/>
      <c r="P319" s="46"/>
    </row>
    <row r="320" spans="14:16">
      <c r="N320" s="46"/>
      <c r="O320" s="46"/>
      <c r="P320" s="46"/>
    </row>
    <row r="321" spans="14:16">
      <c r="N321" s="46"/>
      <c r="O321" s="46"/>
      <c r="P321" s="46"/>
    </row>
    <row r="322" spans="14:16">
      <c r="N322" s="46"/>
      <c r="O322" s="46"/>
      <c r="P322" s="46"/>
    </row>
    <row r="323" spans="14:16">
      <c r="N323" s="46"/>
      <c r="O323" s="46"/>
      <c r="P323" s="46"/>
    </row>
    <row r="324" spans="14:16">
      <c r="N324" s="46"/>
      <c r="O324" s="46"/>
      <c r="P324" s="46"/>
    </row>
    <row r="325" spans="14:16">
      <c r="N325" s="46"/>
      <c r="O325" s="46"/>
      <c r="P325" s="46"/>
    </row>
    <row r="326" spans="14:16">
      <c r="N326" s="46"/>
      <c r="O326" s="46"/>
      <c r="P326" s="46"/>
    </row>
    <row r="327" spans="14:16">
      <c r="N327" s="46"/>
      <c r="O327" s="46"/>
      <c r="P327" s="46"/>
    </row>
    <row r="328" spans="14:16">
      <c r="N328" s="46"/>
      <c r="O328" s="46"/>
      <c r="P328" s="46"/>
    </row>
    <row r="329" spans="14:16">
      <c r="N329" s="46"/>
      <c r="O329" s="46"/>
      <c r="P329" s="46"/>
    </row>
    <row r="330" spans="14:16">
      <c r="N330" s="46"/>
      <c r="O330" s="46"/>
      <c r="P330" s="46"/>
    </row>
    <row r="331" spans="14:16">
      <c r="N331" s="46"/>
      <c r="O331" s="46"/>
      <c r="P331" s="46"/>
    </row>
    <row r="332" spans="14:16">
      <c r="N332" s="46"/>
      <c r="O332" s="46"/>
      <c r="P332" s="46"/>
    </row>
    <row r="333" spans="14:16">
      <c r="N333" s="46"/>
      <c r="O333" s="46"/>
      <c r="P333" s="46"/>
    </row>
    <row r="334" spans="14:16">
      <c r="N334" s="46"/>
      <c r="O334" s="46"/>
      <c r="P334" s="46"/>
    </row>
    <row r="335" spans="14:16">
      <c r="N335" s="46"/>
      <c r="O335" s="46"/>
      <c r="P335" s="46"/>
    </row>
    <row r="336" spans="14:16">
      <c r="N336" s="46"/>
      <c r="O336" s="46"/>
      <c r="P336" s="46"/>
    </row>
  </sheetData>
  <mergeCells count="52">
    <mergeCell ref="H247:J247"/>
    <mergeCell ref="H252:J252"/>
    <mergeCell ref="H256:J256"/>
    <mergeCell ref="H267:J267"/>
    <mergeCell ref="H268:J268"/>
    <mergeCell ref="H273:J273"/>
    <mergeCell ref="H217:J217"/>
    <mergeCell ref="H219:J219"/>
    <mergeCell ref="H234:J234"/>
    <mergeCell ref="H241:J241"/>
    <mergeCell ref="H243:J243"/>
    <mergeCell ref="H246:J246"/>
    <mergeCell ref="H191:J191"/>
    <mergeCell ref="H194:J194"/>
    <mergeCell ref="H198:J198"/>
    <mergeCell ref="H204:J204"/>
    <mergeCell ref="H205:J205"/>
    <mergeCell ref="H206:J206"/>
    <mergeCell ref="H164:J164"/>
    <mergeCell ref="H166:J166"/>
    <mergeCell ref="H178:J178"/>
    <mergeCell ref="H179:J179"/>
    <mergeCell ref="H181:J181"/>
    <mergeCell ref="H183:J183"/>
    <mergeCell ref="H90:J90"/>
    <mergeCell ref="H121:J121"/>
    <mergeCell ref="H132:J132"/>
    <mergeCell ref="H133:J133"/>
    <mergeCell ref="H142:J142"/>
    <mergeCell ref="H161:J161"/>
    <mergeCell ref="H32:J32"/>
    <mergeCell ref="H50:J50"/>
    <mergeCell ref="H54:J54"/>
    <mergeCell ref="H64:J64"/>
    <mergeCell ref="H66:J66"/>
    <mergeCell ref="H78:J78"/>
    <mergeCell ref="H8:J8"/>
    <mergeCell ref="M8:O8"/>
    <mergeCell ref="H17:J17"/>
    <mergeCell ref="H18:J18"/>
    <mergeCell ref="H19:J19"/>
    <mergeCell ref="H28:J28"/>
    <mergeCell ref="T3:AC3"/>
    <mergeCell ref="T4:AC4"/>
    <mergeCell ref="B7:D7"/>
    <mergeCell ref="E7:G7"/>
    <mergeCell ref="H7:J7"/>
    <mergeCell ref="K7:K8"/>
    <mergeCell ref="M7:O7"/>
    <mergeCell ref="Q7:Q8"/>
    <mergeCell ref="B8:D8"/>
    <mergeCell ref="E8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2022-03-01T06:54:13Z</dcterms:created>
  <dcterms:modified xsi:type="dcterms:W3CDTF">2022-03-01T07:21:22Z</dcterms:modified>
</cp:coreProperties>
</file>