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S308" i="1"/>
  <c r="I308"/>
  <c r="H308"/>
  <c r="J308" s="1"/>
  <c r="S307"/>
  <c r="I307"/>
  <c r="H307"/>
  <c r="S306"/>
  <c r="I306"/>
  <c r="H306"/>
  <c r="J306" s="1"/>
  <c r="S305"/>
  <c r="S304"/>
  <c r="I304"/>
  <c r="H304"/>
  <c r="J304" s="1"/>
  <c r="S303"/>
  <c r="I303"/>
  <c r="H303"/>
  <c r="S302"/>
  <c r="I302"/>
  <c r="H302"/>
  <c r="J302" s="1"/>
  <c r="S301"/>
  <c r="I301"/>
  <c r="H301"/>
  <c r="S300"/>
  <c r="S299"/>
  <c r="S298"/>
  <c r="I298"/>
  <c r="H298"/>
  <c r="J298" s="1"/>
  <c r="S297"/>
  <c r="S296"/>
  <c r="I296"/>
  <c r="H296"/>
  <c r="S293"/>
  <c r="S292"/>
  <c r="I292"/>
  <c r="H292"/>
  <c r="J292" s="1"/>
  <c r="S291"/>
  <c r="I291"/>
  <c r="H291"/>
  <c r="S290"/>
  <c r="I290"/>
  <c r="H290"/>
  <c r="J290" s="1"/>
  <c r="S289"/>
  <c r="I289"/>
  <c r="H289"/>
  <c r="S288"/>
  <c r="I288"/>
  <c r="H288"/>
  <c r="J288" s="1"/>
  <c r="S287"/>
  <c r="I287"/>
  <c r="H287"/>
  <c r="S286"/>
  <c r="S285"/>
  <c r="I285"/>
  <c r="H285"/>
  <c r="S284"/>
  <c r="I284"/>
  <c r="H284"/>
  <c r="J284" s="1"/>
  <c r="S283"/>
  <c r="I283"/>
  <c r="H283"/>
  <c r="S282"/>
  <c r="S281"/>
  <c r="I281"/>
  <c r="H281"/>
  <c r="S280"/>
  <c r="I280"/>
  <c r="H280"/>
  <c r="J280" s="1"/>
  <c r="S279"/>
  <c r="I279"/>
  <c r="H279"/>
  <c r="S278"/>
  <c r="I278"/>
  <c r="H278"/>
  <c r="J278" s="1"/>
  <c r="S275"/>
  <c r="S274"/>
  <c r="S273"/>
  <c r="S272"/>
  <c r="S271"/>
  <c r="S270"/>
  <c r="I270"/>
  <c r="H270"/>
  <c r="J270" s="1"/>
  <c r="S269"/>
  <c r="S268"/>
  <c r="I268"/>
  <c r="H268"/>
  <c r="J268" s="1"/>
  <c r="S267"/>
  <c r="I267"/>
  <c r="H267"/>
  <c r="S266"/>
  <c r="I266"/>
  <c r="H266"/>
  <c r="J266" s="1"/>
  <c r="S265"/>
  <c r="I265"/>
  <c r="H265"/>
  <c r="S264"/>
  <c r="I264"/>
  <c r="H264"/>
  <c r="J264" s="1"/>
  <c r="S263"/>
  <c r="I263"/>
  <c r="H263"/>
  <c r="S262"/>
  <c r="S261"/>
  <c r="I261"/>
  <c r="H261"/>
  <c r="S260"/>
  <c r="S257"/>
  <c r="I257"/>
  <c r="H257"/>
  <c r="S256"/>
  <c r="I256"/>
  <c r="H256"/>
  <c r="S255"/>
  <c r="I255"/>
  <c r="H255"/>
  <c r="S254"/>
  <c r="I254"/>
  <c r="H254"/>
  <c r="J254" s="1"/>
  <c r="S253"/>
  <c r="I253"/>
  <c r="H253"/>
  <c r="S252"/>
  <c r="I252"/>
  <c r="H252"/>
  <c r="S251"/>
  <c r="S250"/>
  <c r="I250"/>
  <c r="H250"/>
  <c r="J250" s="1"/>
  <c r="S249"/>
  <c r="I249"/>
  <c r="H249"/>
  <c r="S248"/>
  <c r="I248"/>
  <c r="H248"/>
  <c r="J248" s="1"/>
  <c r="S247"/>
  <c r="I247"/>
  <c r="H247"/>
  <c r="S246"/>
  <c r="I246"/>
  <c r="H246"/>
  <c r="J246" s="1"/>
  <c r="S245"/>
  <c r="S244"/>
  <c r="I244"/>
  <c r="H244"/>
  <c r="J244" s="1"/>
  <c r="S243"/>
  <c r="S242"/>
  <c r="I242"/>
  <c r="H242"/>
  <c r="J242" s="1"/>
  <c r="S239"/>
  <c r="I239"/>
  <c r="H239"/>
  <c r="S238"/>
  <c r="I238"/>
  <c r="H238"/>
  <c r="J238" s="1"/>
  <c r="S237"/>
  <c r="I237"/>
  <c r="H237"/>
  <c r="S236"/>
  <c r="I236"/>
  <c r="H236"/>
  <c r="J236" s="1"/>
  <c r="S235"/>
  <c r="I235"/>
  <c r="H235"/>
  <c r="S234"/>
  <c r="I234"/>
  <c r="H234"/>
  <c r="J234" s="1"/>
  <c r="S233"/>
  <c r="I233"/>
  <c r="H233"/>
  <c r="S232"/>
  <c r="I232"/>
  <c r="H232"/>
  <c r="J232" s="1"/>
  <c r="S231"/>
  <c r="I231"/>
  <c r="H231"/>
  <c r="S230"/>
  <c r="S229"/>
  <c r="S228"/>
  <c r="I228"/>
  <c r="H228"/>
  <c r="J228" s="1"/>
  <c r="S227"/>
  <c r="S226"/>
  <c r="I226"/>
  <c r="H226"/>
  <c r="J226" s="1"/>
  <c r="S225"/>
  <c r="I225"/>
  <c r="H225"/>
  <c r="S224"/>
  <c r="I224"/>
  <c r="H224"/>
  <c r="J224" s="1"/>
  <c r="S221"/>
  <c r="I221"/>
  <c r="H221"/>
  <c r="S220"/>
  <c r="S219"/>
  <c r="I219"/>
  <c r="H219"/>
  <c r="S218"/>
  <c r="I218"/>
  <c r="H218"/>
  <c r="J218" s="1"/>
  <c r="S217"/>
  <c r="I217"/>
  <c r="H217"/>
  <c r="S216"/>
  <c r="S215"/>
  <c r="I215"/>
  <c r="H215"/>
  <c r="S214"/>
  <c r="I214"/>
  <c r="H214"/>
  <c r="J214" s="1"/>
  <c r="S213"/>
  <c r="I213"/>
  <c r="H213"/>
  <c r="S212"/>
  <c r="S211"/>
  <c r="I211"/>
  <c r="H211"/>
  <c r="S210"/>
  <c r="I210"/>
  <c r="H210"/>
  <c r="S209"/>
  <c r="I209"/>
  <c r="H209"/>
  <c r="S208"/>
  <c r="J208"/>
  <c r="S207"/>
  <c r="I207"/>
  <c r="H207"/>
  <c r="J207" s="1"/>
  <c r="S206"/>
  <c r="S203"/>
  <c r="S202"/>
  <c r="I202"/>
  <c r="H202"/>
  <c r="S201"/>
  <c r="S200"/>
  <c r="I200"/>
  <c r="H200"/>
  <c r="S199"/>
  <c r="S198"/>
  <c r="S197"/>
  <c r="I197"/>
  <c r="H197"/>
  <c r="J197" s="1"/>
  <c r="S196"/>
  <c r="I196"/>
  <c r="H196"/>
  <c r="S195"/>
  <c r="I195"/>
  <c r="H195"/>
  <c r="J195" s="1"/>
  <c r="S194"/>
  <c r="I194"/>
  <c r="H194"/>
  <c r="S193"/>
  <c r="I193"/>
  <c r="H193"/>
  <c r="J193" s="1"/>
  <c r="S192"/>
  <c r="I192"/>
  <c r="H192"/>
  <c r="S191"/>
  <c r="I191"/>
  <c r="H191"/>
  <c r="J191" s="1"/>
  <c r="S190"/>
  <c r="I190"/>
  <c r="H190"/>
  <c r="S187"/>
  <c r="I187"/>
  <c r="H187"/>
  <c r="S186"/>
  <c r="I186"/>
  <c r="H186"/>
  <c r="S185"/>
  <c r="I185"/>
  <c r="H185"/>
  <c r="S184"/>
  <c r="S183"/>
  <c r="I183"/>
  <c r="H183"/>
  <c r="J183" s="1"/>
  <c r="S182"/>
  <c r="S181"/>
  <c r="I181"/>
  <c r="H181"/>
  <c r="J181" s="1"/>
  <c r="S180"/>
  <c r="I180"/>
  <c r="H180"/>
  <c r="S179"/>
  <c r="S178"/>
  <c r="I178"/>
  <c r="H178"/>
  <c r="S177"/>
  <c r="I177"/>
  <c r="H177"/>
  <c r="J177" s="1"/>
  <c r="S176"/>
  <c r="I176"/>
  <c r="H176"/>
  <c r="S175"/>
  <c r="I175"/>
  <c r="H175"/>
  <c r="J175" s="1"/>
  <c r="S174"/>
  <c r="I174"/>
  <c r="H174"/>
  <c r="S173"/>
  <c r="I173"/>
  <c r="H173"/>
  <c r="S172"/>
  <c r="I172"/>
  <c r="H172"/>
  <c r="S169"/>
  <c r="S168"/>
  <c r="I168"/>
  <c r="H168"/>
  <c r="S167"/>
  <c r="S166"/>
  <c r="I166"/>
  <c r="H166"/>
  <c r="S165"/>
  <c r="I165"/>
  <c r="H165"/>
  <c r="S164"/>
  <c r="I164"/>
  <c r="H164"/>
  <c r="S163"/>
  <c r="I163"/>
  <c r="H163"/>
  <c r="S162"/>
  <c r="L162"/>
  <c r="I162"/>
  <c r="H162"/>
  <c r="J162" s="1"/>
  <c r="S161"/>
  <c r="I161"/>
  <c r="H161"/>
  <c r="S160"/>
  <c r="I160"/>
  <c r="H160"/>
  <c r="S159"/>
  <c r="I159"/>
  <c r="H159"/>
  <c r="S158"/>
  <c r="S157"/>
  <c r="J157"/>
  <c r="S156"/>
  <c r="I156"/>
  <c r="H156"/>
  <c r="S155"/>
  <c r="J155"/>
  <c r="S154"/>
  <c r="I154"/>
  <c r="H154"/>
  <c r="S151"/>
  <c r="I151"/>
  <c r="H151"/>
  <c r="S150"/>
  <c r="I150"/>
  <c r="H150"/>
  <c r="S149"/>
  <c r="I149"/>
  <c r="H149"/>
  <c r="S148"/>
  <c r="I148"/>
  <c r="H148"/>
  <c r="S147"/>
  <c r="I147"/>
  <c r="H147"/>
  <c r="S146"/>
  <c r="S145"/>
  <c r="S144"/>
  <c r="I144"/>
  <c r="H144"/>
  <c r="J144" s="1"/>
  <c r="S143"/>
  <c r="I143"/>
  <c r="H143"/>
  <c r="S142"/>
  <c r="I142"/>
  <c r="H142"/>
  <c r="J142" s="1"/>
  <c r="S141"/>
  <c r="I141"/>
  <c r="H141"/>
  <c r="S140"/>
  <c r="I140"/>
  <c r="H140"/>
  <c r="J140" s="1"/>
  <c r="S139"/>
  <c r="I139"/>
  <c r="H139"/>
  <c r="S138"/>
  <c r="I138"/>
  <c r="H138"/>
  <c r="J138" s="1"/>
  <c r="S135"/>
  <c r="I135"/>
  <c r="H135"/>
  <c r="S134"/>
  <c r="I134"/>
  <c r="H134"/>
  <c r="J134" s="1"/>
  <c r="S133"/>
  <c r="S132"/>
  <c r="I132"/>
  <c r="H132"/>
  <c r="J132" s="1"/>
  <c r="S131"/>
  <c r="I131"/>
  <c r="H131"/>
  <c r="S130"/>
  <c r="I130"/>
  <c r="H130"/>
  <c r="J130" s="1"/>
  <c r="S129"/>
  <c r="I129"/>
  <c r="H129"/>
  <c r="S128"/>
  <c r="I128"/>
  <c r="H128"/>
  <c r="J128" s="1"/>
  <c r="S127"/>
  <c r="I127"/>
  <c r="H127"/>
  <c r="S126"/>
  <c r="I126"/>
  <c r="H126"/>
  <c r="J126" s="1"/>
  <c r="S125"/>
  <c r="I125"/>
  <c r="H125"/>
  <c r="S124"/>
  <c r="I124"/>
  <c r="H124"/>
  <c r="J124" s="1"/>
  <c r="S123"/>
  <c r="I123"/>
  <c r="H123"/>
  <c r="S122"/>
  <c r="I122"/>
  <c r="H122"/>
  <c r="J122" s="1"/>
  <c r="S121"/>
  <c r="I121"/>
  <c r="H121"/>
  <c r="S120"/>
  <c r="I120"/>
  <c r="H120"/>
  <c r="J120" s="1"/>
  <c r="S117"/>
  <c r="I117"/>
  <c r="H117"/>
  <c r="S116"/>
  <c r="I116"/>
  <c r="H116"/>
  <c r="J116" s="1"/>
  <c r="S115"/>
  <c r="I115"/>
  <c r="H115"/>
  <c r="S114"/>
  <c r="I114"/>
  <c r="H114"/>
  <c r="J114" s="1"/>
  <c r="S113"/>
  <c r="I113"/>
  <c r="H113"/>
  <c r="S112"/>
  <c r="I112"/>
  <c r="H112"/>
  <c r="S111"/>
  <c r="I111"/>
  <c r="H111"/>
  <c r="S110"/>
  <c r="I110"/>
  <c r="H110"/>
  <c r="S109"/>
  <c r="I109"/>
  <c r="H109"/>
  <c r="S108"/>
  <c r="I108"/>
  <c r="H108"/>
  <c r="S107"/>
  <c r="I107"/>
  <c r="H107"/>
  <c r="S106"/>
  <c r="I106"/>
  <c r="H106"/>
  <c r="J106" s="1"/>
  <c r="S105"/>
  <c r="I105"/>
  <c r="H105"/>
  <c r="S104"/>
  <c r="I104"/>
  <c r="H104"/>
  <c r="J104" s="1"/>
  <c r="S103"/>
  <c r="I103"/>
  <c r="H103"/>
  <c r="S102"/>
  <c r="I102"/>
  <c r="H102"/>
  <c r="J102" s="1"/>
  <c r="S99"/>
  <c r="I99"/>
  <c r="H99"/>
  <c r="S98"/>
  <c r="S97"/>
  <c r="I97"/>
  <c r="H97"/>
  <c r="S96"/>
  <c r="I96"/>
  <c r="H96"/>
  <c r="J96" s="1"/>
  <c r="S95"/>
  <c r="I95"/>
  <c r="H95"/>
  <c r="S94"/>
  <c r="I94"/>
  <c r="H94"/>
  <c r="J94" s="1"/>
  <c r="S93"/>
  <c r="I93"/>
  <c r="H93"/>
  <c r="S92"/>
  <c r="I92"/>
  <c r="H92"/>
  <c r="J92" s="1"/>
  <c r="S91"/>
  <c r="I91"/>
  <c r="H91"/>
  <c r="S90"/>
  <c r="I90"/>
  <c r="H90"/>
  <c r="J90" s="1"/>
  <c r="S89"/>
  <c r="I89"/>
  <c r="H89"/>
  <c r="S88"/>
  <c r="I88"/>
  <c r="H88"/>
  <c r="J88" s="1"/>
  <c r="S87"/>
  <c r="I87"/>
  <c r="H87"/>
  <c r="S86"/>
  <c r="S85"/>
  <c r="I85"/>
  <c r="H85"/>
  <c r="S84"/>
  <c r="I84"/>
  <c r="H84"/>
  <c r="S81"/>
  <c r="I81"/>
  <c r="H81"/>
  <c r="S80"/>
  <c r="I80"/>
  <c r="H80"/>
  <c r="S79"/>
  <c r="I79"/>
  <c r="H79"/>
  <c r="S78"/>
  <c r="I78"/>
  <c r="H78"/>
  <c r="S77"/>
  <c r="I77"/>
  <c r="H77"/>
  <c r="S76"/>
  <c r="I76"/>
  <c r="H76"/>
  <c r="S75"/>
  <c r="I75"/>
  <c r="H75"/>
  <c r="S74"/>
  <c r="I74"/>
  <c r="H74"/>
  <c r="S73"/>
  <c r="I73"/>
  <c r="H73"/>
  <c r="S72"/>
  <c r="S71"/>
  <c r="I71"/>
  <c r="H71"/>
  <c r="S70"/>
  <c r="S69"/>
  <c r="I69"/>
  <c r="H69"/>
  <c r="S68"/>
  <c r="I68"/>
  <c r="H68"/>
  <c r="S67"/>
  <c r="I67"/>
  <c r="H67"/>
  <c r="S66"/>
  <c r="I66"/>
  <c r="H66"/>
  <c r="S65"/>
  <c r="J65"/>
  <c r="S64"/>
  <c r="I64"/>
  <c r="H64"/>
  <c r="S61"/>
  <c r="I61"/>
  <c r="H61"/>
  <c r="J61" s="1"/>
  <c r="S60"/>
  <c r="I60"/>
  <c r="H60"/>
  <c r="S59"/>
  <c r="I59"/>
  <c r="H59"/>
  <c r="J59" s="1"/>
  <c r="S58"/>
  <c r="I58"/>
  <c r="H58"/>
  <c r="S57"/>
  <c r="I57"/>
  <c r="H57"/>
  <c r="J57" s="1"/>
  <c r="S56"/>
  <c r="I56"/>
  <c r="H56"/>
  <c r="S55"/>
  <c r="S54"/>
  <c r="S53"/>
  <c r="S52"/>
  <c r="I52"/>
  <c r="H52"/>
  <c r="S51"/>
  <c r="I51"/>
  <c r="H51"/>
  <c r="J51" s="1"/>
  <c r="S50"/>
  <c r="I50"/>
  <c r="H50"/>
  <c r="S49"/>
  <c r="S48"/>
  <c r="I48"/>
  <c r="H48"/>
  <c r="S47"/>
  <c r="I47"/>
  <c r="H47"/>
  <c r="J47" s="1"/>
  <c r="S46"/>
  <c r="I46"/>
  <c r="H46"/>
  <c r="S45"/>
  <c r="I45"/>
  <c r="H45"/>
  <c r="J45" s="1"/>
  <c r="S44"/>
  <c r="S41"/>
  <c r="I41"/>
  <c r="H41"/>
  <c r="J41" s="1"/>
  <c r="S40"/>
  <c r="I40"/>
  <c r="H40"/>
  <c r="S39"/>
  <c r="I39"/>
  <c r="H39"/>
  <c r="J39" s="1"/>
  <c r="S38"/>
  <c r="I38"/>
  <c r="H38"/>
  <c r="S37"/>
  <c r="I37"/>
  <c r="H37"/>
  <c r="J37" s="1"/>
  <c r="S36"/>
  <c r="I36"/>
  <c r="H36"/>
  <c r="S35"/>
  <c r="I35"/>
  <c r="H35"/>
  <c r="J35" s="1"/>
  <c r="S34"/>
  <c r="S33"/>
  <c r="I33"/>
  <c r="H33"/>
  <c r="J33" s="1"/>
  <c r="S32"/>
  <c r="I32"/>
  <c r="H32"/>
  <c r="S31"/>
  <c r="I31"/>
  <c r="H31"/>
  <c r="J31" s="1"/>
  <c r="S30"/>
  <c r="S29"/>
  <c r="I29"/>
  <c r="H29"/>
  <c r="J29" s="1"/>
  <c r="S28"/>
  <c r="I28"/>
  <c r="H28"/>
  <c r="S27"/>
  <c r="I27"/>
  <c r="H27"/>
  <c r="J27" s="1"/>
  <c r="S26"/>
  <c r="I26"/>
  <c r="H26"/>
  <c r="S25"/>
  <c r="I25"/>
  <c r="H25"/>
  <c r="J25" s="1"/>
  <c r="S24"/>
  <c r="S21"/>
  <c r="I21"/>
  <c r="H21"/>
  <c r="S20"/>
  <c r="I20"/>
  <c r="H20"/>
  <c r="S19"/>
  <c r="S18"/>
  <c r="S17"/>
  <c r="S16"/>
  <c r="I16"/>
  <c r="H16"/>
  <c r="S15"/>
  <c r="I15"/>
  <c r="H15"/>
  <c r="S14"/>
  <c r="I14"/>
  <c r="H14"/>
  <c r="S13"/>
  <c r="I13"/>
  <c r="H13"/>
  <c r="S12"/>
  <c r="I12"/>
  <c r="H12"/>
  <c r="S11"/>
  <c r="I11"/>
  <c r="H11"/>
  <c r="H1" s="1"/>
  <c r="S10"/>
  <c r="I10"/>
  <c r="H10"/>
  <c r="R9"/>
  <c r="N6"/>
  <c r="M6"/>
  <c r="M138" s="1"/>
  <c r="P1"/>
  <c r="I1"/>
  <c r="G1"/>
  <c r="F1"/>
  <c r="E1"/>
  <c r="D1"/>
  <c r="C1"/>
  <c r="B1"/>
  <c r="J26" l="1"/>
  <c r="J28"/>
  <c r="J32"/>
  <c r="J36"/>
  <c r="J38"/>
  <c r="J40"/>
  <c r="J46"/>
  <c r="J48"/>
  <c r="J50"/>
  <c r="J52"/>
  <c r="J56"/>
  <c r="J58"/>
  <c r="J60"/>
  <c r="J64"/>
  <c r="J89"/>
  <c r="J91"/>
  <c r="J93"/>
  <c r="J95"/>
  <c r="J97"/>
  <c r="J99"/>
  <c r="J103"/>
  <c r="J105"/>
  <c r="J107"/>
  <c r="J109"/>
  <c r="J111"/>
  <c r="J113"/>
  <c r="J115"/>
  <c r="J117"/>
  <c r="J121"/>
  <c r="J123"/>
  <c r="J127"/>
  <c r="J129"/>
  <c r="J131"/>
  <c r="J139"/>
  <c r="J141"/>
  <c r="J143"/>
  <c r="J168"/>
  <c r="J172"/>
  <c r="J174"/>
  <c r="J176"/>
  <c r="J178"/>
  <c r="J180"/>
  <c r="J186"/>
  <c r="J190"/>
  <c r="J192"/>
  <c r="J209"/>
  <c r="J215"/>
  <c r="J217"/>
  <c r="J219"/>
  <c r="J221"/>
  <c r="J231"/>
  <c r="J233"/>
  <c r="J235"/>
  <c r="J237"/>
  <c r="J249"/>
  <c r="J261"/>
  <c r="J263"/>
  <c r="J265"/>
  <c r="J279"/>
  <c r="J283"/>
  <c r="J285"/>
  <c r="J287"/>
  <c r="J289"/>
  <c r="J135"/>
  <c r="J159"/>
  <c r="J161"/>
  <c r="J194"/>
  <c r="J196"/>
  <c r="J225"/>
  <c r="J239"/>
  <c r="J247"/>
  <c r="J253"/>
  <c r="J291"/>
  <c r="J301"/>
  <c r="J303"/>
  <c r="J110"/>
  <c r="J112"/>
  <c r="J185"/>
  <c r="J125"/>
  <c r="J200"/>
  <c r="J213"/>
  <c r="J267"/>
  <c r="J281"/>
  <c r="J307"/>
  <c r="J108"/>
  <c r="J160"/>
  <c r="J173"/>
  <c r="J187"/>
  <c r="M10"/>
  <c r="N11"/>
  <c r="M12"/>
  <c r="N13"/>
  <c r="M14"/>
  <c r="N15"/>
  <c r="M16"/>
  <c r="M20"/>
  <c r="N21"/>
  <c r="N25"/>
  <c r="N27"/>
  <c r="N29"/>
  <c r="N31"/>
  <c r="N33"/>
  <c r="N35"/>
  <c r="N37"/>
  <c r="N39"/>
  <c r="N41"/>
  <c r="N45"/>
  <c r="N47"/>
  <c r="N51"/>
  <c r="N57"/>
  <c r="N59"/>
  <c r="N61"/>
  <c r="N66"/>
  <c r="M67"/>
  <c r="N68"/>
  <c r="M69"/>
  <c r="M71"/>
  <c r="M73"/>
  <c r="N74"/>
  <c r="M75"/>
  <c r="N76"/>
  <c r="M77"/>
  <c r="N78"/>
  <c r="M79"/>
  <c r="N80"/>
  <c r="M81"/>
  <c r="N84"/>
  <c r="M85"/>
  <c r="M87"/>
  <c r="N90"/>
  <c r="N92"/>
  <c r="N94"/>
  <c r="N96"/>
  <c r="N102"/>
  <c r="N104"/>
  <c r="N106"/>
  <c r="N108"/>
  <c r="N110"/>
  <c r="N112"/>
  <c r="N114"/>
  <c r="N116"/>
  <c r="N120"/>
  <c r="N122"/>
  <c r="N124"/>
  <c r="N126"/>
  <c r="N128"/>
  <c r="N130"/>
  <c r="N132"/>
  <c r="N134"/>
  <c r="N138"/>
  <c r="N140"/>
  <c r="N142"/>
  <c r="N144"/>
  <c r="M147"/>
  <c r="M149"/>
  <c r="M151"/>
  <c r="N10"/>
  <c r="M11"/>
  <c r="N12"/>
  <c r="M13"/>
  <c r="N14"/>
  <c r="M15"/>
  <c r="N16"/>
  <c r="N20"/>
  <c r="M21"/>
  <c r="N26"/>
  <c r="N28"/>
  <c r="N32"/>
  <c r="N36"/>
  <c r="N38"/>
  <c r="N40"/>
  <c r="N46"/>
  <c r="N48"/>
  <c r="N50"/>
  <c r="N52"/>
  <c r="N56"/>
  <c r="N58"/>
  <c r="N60"/>
  <c r="N64"/>
  <c r="M66"/>
  <c r="N67"/>
  <c r="M68"/>
  <c r="N69"/>
  <c r="N71"/>
  <c r="N73"/>
  <c r="M74"/>
  <c r="N75"/>
  <c r="M76"/>
  <c r="N77"/>
  <c r="M78"/>
  <c r="N79"/>
  <c r="M80"/>
  <c r="N81"/>
  <c r="M84"/>
  <c r="N85"/>
  <c r="N87"/>
  <c r="N89"/>
  <c r="N91"/>
  <c r="N93"/>
  <c r="N95"/>
  <c r="N97"/>
  <c r="N99"/>
  <c r="N103"/>
  <c r="N105"/>
  <c r="N107"/>
  <c r="N109"/>
  <c r="N111"/>
  <c r="N113"/>
  <c r="N115"/>
  <c r="N117"/>
  <c r="N121"/>
  <c r="N123"/>
  <c r="N125"/>
  <c r="N127"/>
  <c r="N129"/>
  <c r="N131"/>
  <c r="N135"/>
  <c r="N139"/>
  <c r="N141"/>
  <c r="N143"/>
  <c r="M148"/>
  <c r="M150"/>
  <c r="O10"/>
  <c r="O138"/>
  <c r="O11"/>
  <c r="O13"/>
  <c r="O15"/>
  <c r="O21"/>
  <c r="O66"/>
  <c r="O68"/>
  <c r="O74"/>
  <c r="O76"/>
  <c r="O78"/>
  <c r="O80"/>
  <c r="O84"/>
  <c r="N300"/>
  <c r="O300" s="1"/>
  <c r="N299"/>
  <c r="O299" s="1"/>
  <c r="N297"/>
  <c r="N282"/>
  <c r="O282" s="1"/>
  <c r="N275"/>
  <c r="O275" s="1"/>
  <c r="N274"/>
  <c r="O274" s="1"/>
  <c r="N273"/>
  <c r="N271"/>
  <c r="O271" s="1"/>
  <c r="N269"/>
  <c r="O269" s="1"/>
  <c r="N262"/>
  <c r="O262" s="1"/>
  <c r="N260"/>
  <c r="N245"/>
  <c r="O245" s="1"/>
  <c r="N243"/>
  <c r="O243" s="1"/>
  <c r="N230"/>
  <c r="O230" s="1"/>
  <c r="N293"/>
  <c r="N272"/>
  <c r="N251"/>
  <c r="N226"/>
  <c r="N225"/>
  <c r="N224"/>
  <c r="N221"/>
  <c r="N220"/>
  <c r="O220" s="1"/>
  <c r="N219"/>
  <c r="N218"/>
  <c r="N217"/>
  <c r="N216"/>
  <c r="O216" s="1"/>
  <c r="N212"/>
  <c r="N206"/>
  <c r="N167"/>
  <c r="N158"/>
  <c r="O158" s="1"/>
  <c r="N229"/>
  <c r="O229" s="1"/>
  <c r="N227"/>
  <c r="N203"/>
  <c r="O203" s="1"/>
  <c r="N201"/>
  <c r="O201" s="1"/>
  <c r="N199"/>
  <c r="O199" s="1"/>
  <c r="N198"/>
  <c r="O198" s="1"/>
  <c r="N184"/>
  <c r="O184" s="1"/>
  <c r="N182"/>
  <c r="O182" s="1"/>
  <c r="N179"/>
  <c r="O179" s="1"/>
  <c r="N169"/>
  <c r="J154"/>
  <c r="M154"/>
  <c r="J10"/>
  <c r="J11"/>
  <c r="J12"/>
  <c r="J13"/>
  <c r="J14"/>
  <c r="J15"/>
  <c r="J16"/>
  <c r="J20"/>
  <c r="J21"/>
  <c r="M24"/>
  <c r="M25"/>
  <c r="O25" s="1"/>
  <c r="M26"/>
  <c r="O26" s="1"/>
  <c r="M27"/>
  <c r="O27" s="1"/>
  <c r="M28"/>
  <c r="O28" s="1"/>
  <c r="M29"/>
  <c r="O29" s="1"/>
  <c r="M31"/>
  <c r="O31" s="1"/>
  <c r="M32"/>
  <c r="O32" s="1"/>
  <c r="M33"/>
  <c r="O33" s="1"/>
  <c r="M35"/>
  <c r="O35" s="1"/>
  <c r="M36"/>
  <c r="O36" s="1"/>
  <c r="M37"/>
  <c r="O37" s="1"/>
  <c r="M38"/>
  <c r="O38" s="1"/>
  <c r="M39"/>
  <c r="O39" s="1"/>
  <c r="M40"/>
  <c r="O40" s="1"/>
  <c r="M41"/>
  <c r="O41" s="1"/>
  <c r="M45"/>
  <c r="O45" s="1"/>
  <c r="M46"/>
  <c r="O46" s="1"/>
  <c r="M47"/>
  <c r="O47" s="1"/>
  <c r="M48"/>
  <c r="O48" s="1"/>
  <c r="M50"/>
  <c r="O50" s="1"/>
  <c r="M51"/>
  <c r="O51" s="1"/>
  <c r="M52"/>
  <c r="O52" s="1"/>
  <c r="M56"/>
  <c r="O56" s="1"/>
  <c r="M57"/>
  <c r="O57" s="1"/>
  <c r="M58"/>
  <c r="O58" s="1"/>
  <c r="M59"/>
  <c r="O59" s="1"/>
  <c r="M60"/>
  <c r="O60" s="1"/>
  <c r="M61"/>
  <c r="O61" s="1"/>
  <c r="M64"/>
  <c r="O64" s="1"/>
  <c r="J66"/>
  <c r="J67"/>
  <c r="J68"/>
  <c r="J69"/>
  <c r="N70"/>
  <c r="O70" s="1"/>
  <c r="J71"/>
  <c r="N72"/>
  <c r="O72" s="1"/>
  <c r="J73"/>
  <c r="J74"/>
  <c r="J75"/>
  <c r="J76"/>
  <c r="J77"/>
  <c r="J78"/>
  <c r="J79"/>
  <c r="J80"/>
  <c r="J81"/>
  <c r="J84"/>
  <c r="J85"/>
  <c r="N86"/>
  <c r="O86" s="1"/>
  <c r="J87"/>
  <c r="M89"/>
  <c r="O89" s="1"/>
  <c r="M90"/>
  <c r="O90" s="1"/>
  <c r="M91"/>
  <c r="O91" s="1"/>
  <c r="M92"/>
  <c r="O92" s="1"/>
  <c r="M93"/>
  <c r="O93" s="1"/>
  <c r="M94"/>
  <c r="O94" s="1"/>
  <c r="M95"/>
  <c r="O95" s="1"/>
  <c r="M96"/>
  <c r="O96" s="1"/>
  <c r="M97"/>
  <c r="O97" s="1"/>
  <c r="M99"/>
  <c r="O99" s="1"/>
  <c r="M102"/>
  <c r="O102" s="1"/>
  <c r="M103"/>
  <c r="O103" s="1"/>
  <c r="M104"/>
  <c r="O104" s="1"/>
  <c r="M105"/>
  <c r="O105" s="1"/>
  <c r="M106"/>
  <c r="O106" s="1"/>
  <c r="M107"/>
  <c r="O107" s="1"/>
  <c r="M108"/>
  <c r="O108" s="1"/>
  <c r="M109"/>
  <c r="O109" s="1"/>
  <c r="M110"/>
  <c r="O110" s="1"/>
  <c r="M111"/>
  <c r="O111" s="1"/>
  <c r="M112"/>
  <c r="O112" s="1"/>
  <c r="M113"/>
  <c r="O113" s="1"/>
  <c r="M114"/>
  <c r="O114" s="1"/>
  <c r="M115"/>
  <c r="O115" s="1"/>
  <c r="M116"/>
  <c r="O116" s="1"/>
  <c r="M117"/>
  <c r="O117" s="1"/>
  <c r="M120"/>
  <c r="O120" s="1"/>
  <c r="M121"/>
  <c r="O121" s="1"/>
  <c r="M122"/>
  <c r="O122" s="1"/>
  <c r="M123"/>
  <c r="O123" s="1"/>
  <c r="M124"/>
  <c r="O124" s="1"/>
  <c r="M125"/>
  <c r="O125" s="1"/>
  <c r="M126"/>
  <c r="O126" s="1"/>
  <c r="M127"/>
  <c r="O127" s="1"/>
  <c r="M128"/>
  <c r="O128" s="1"/>
  <c r="M129"/>
  <c r="O129" s="1"/>
  <c r="M130"/>
  <c r="O130" s="1"/>
  <c r="M131"/>
  <c r="O131" s="1"/>
  <c r="M132"/>
  <c r="O132" s="1"/>
  <c r="M134"/>
  <c r="O134" s="1"/>
  <c r="M135"/>
  <c r="O135" s="1"/>
  <c r="M139"/>
  <c r="O139" s="1"/>
  <c r="M140"/>
  <c r="O140" s="1"/>
  <c r="M141"/>
  <c r="O141" s="1"/>
  <c r="M142"/>
  <c r="O142" s="1"/>
  <c r="M143"/>
  <c r="O143" s="1"/>
  <c r="M144"/>
  <c r="O144" s="1"/>
  <c r="N145"/>
  <c r="N146"/>
  <c r="O146" s="1"/>
  <c r="J147"/>
  <c r="N147"/>
  <c r="O147" s="1"/>
  <c r="J148"/>
  <c r="N148"/>
  <c r="O148" s="1"/>
  <c r="J149"/>
  <c r="N149"/>
  <c r="O149" s="1"/>
  <c r="J150"/>
  <c r="N150"/>
  <c r="O150" s="1"/>
  <c r="J151"/>
  <c r="N151"/>
  <c r="O151" s="1"/>
  <c r="N156"/>
  <c r="N159"/>
  <c r="N161"/>
  <c r="M163"/>
  <c r="N164"/>
  <c r="M165"/>
  <c r="N166"/>
  <c r="N168"/>
  <c r="N172"/>
  <c r="N174"/>
  <c r="N176"/>
  <c r="N178"/>
  <c r="N180"/>
  <c r="N186"/>
  <c r="N190"/>
  <c r="N192"/>
  <c r="N194"/>
  <c r="N196"/>
  <c r="N200"/>
  <c r="N202"/>
  <c r="N209"/>
  <c r="M210"/>
  <c r="N211"/>
  <c r="N213"/>
  <c r="N215"/>
  <c r="M293"/>
  <c r="M272"/>
  <c r="M254"/>
  <c r="M253"/>
  <c r="M251"/>
  <c r="M307"/>
  <c r="M306"/>
  <c r="M304"/>
  <c r="M303"/>
  <c r="M302"/>
  <c r="M301"/>
  <c r="M298"/>
  <c r="M297"/>
  <c r="M284"/>
  <c r="M283"/>
  <c r="M281"/>
  <c r="M280"/>
  <c r="M279"/>
  <c r="M278"/>
  <c r="M273"/>
  <c r="O273" s="1"/>
  <c r="M261"/>
  <c r="M260"/>
  <c r="O260" s="1"/>
  <c r="M239"/>
  <c r="M236"/>
  <c r="M235"/>
  <c r="M228"/>
  <c r="M227"/>
  <c r="O227" s="1"/>
  <c r="M209"/>
  <c r="O209" s="1"/>
  <c r="M200"/>
  <c r="M197"/>
  <c r="M196"/>
  <c r="O196" s="1"/>
  <c r="M195"/>
  <c r="M194"/>
  <c r="M193"/>
  <c r="M192"/>
  <c r="O192" s="1"/>
  <c r="M191"/>
  <c r="M190"/>
  <c r="M187"/>
  <c r="M186"/>
  <c r="O186" s="1"/>
  <c r="M185"/>
  <c r="M183"/>
  <c r="M181"/>
  <c r="M180"/>
  <c r="M178"/>
  <c r="M177"/>
  <c r="M176"/>
  <c r="O176" s="1"/>
  <c r="M175"/>
  <c r="M174"/>
  <c r="M173"/>
  <c r="M172"/>
  <c r="O172" s="1"/>
  <c r="M169"/>
  <c r="O169" s="1"/>
  <c r="M212"/>
  <c r="O212" s="1"/>
  <c r="M206"/>
  <c r="O206" s="1"/>
  <c r="M167"/>
  <c r="O167" s="1"/>
  <c r="N24"/>
  <c r="N30"/>
  <c r="O30" s="1"/>
  <c r="N34"/>
  <c r="O34" s="1"/>
  <c r="N54"/>
  <c r="O54" s="1"/>
  <c r="N98"/>
  <c r="O98" s="1"/>
  <c r="N133"/>
  <c r="O133" s="1"/>
  <c r="M145"/>
  <c r="N154"/>
  <c r="M156"/>
  <c r="N160"/>
  <c r="N163"/>
  <c r="M164"/>
  <c r="O164" s="1"/>
  <c r="N165"/>
  <c r="M166"/>
  <c r="O166" s="1"/>
  <c r="N173"/>
  <c r="N175"/>
  <c r="N177"/>
  <c r="N181"/>
  <c r="N183"/>
  <c r="N185"/>
  <c r="N187"/>
  <c r="N191"/>
  <c r="N193"/>
  <c r="N195"/>
  <c r="N197"/>
  <c r="M202"/>
  <c r="N207"/>
  <c r="N210"/>
  <c r="M211"/>
  <c r="N214"/>
  <c r="N228"/>
  <c r="J156"/>
  <c r="M159"/>
  <c r="O159" s="1"/>
  <c r="M160"/>
  <c r="O160" s="1"/>
  <c r="M161"/>
  <c r="J163"/>
  <c r="J164"/>
  <c r="J165"/>
  <c r="J166"/>
  <c r="M168"/>
  <c r="J202"/>
  <c r="M207"/>
  <c r="J210"/>
  <c r="J211"/>
  <c r="M213"/>
  <c r="O213" s="1"/>
  <c r="M214"/>
  <c r="O214" s="1"/>
  <c r="M215"/>
  <c r="M217"/>
  <c r="O217" s="1"/>
  <c r="M218"/>
  <c r="O218" s="1"/>
  <c r="M219"/>
  <c r="O219" s="1"/>
  <c r="M221"/>
  <c r="M224"/>
  <c r="M225"/>
  <c r="M226"/>
  <c r="N231"/>
  <c r="N233"/>
  <c r="N235"/>
  <c r="N237"/>
  <c r="N239"/>
  <c r="N247"/>
  <c r="N249"/>
  <c r="M252"/>
  <c r="N253"/>
  <c r="N255"/>
  <c r="M256"/>
  <c r="N257"/>
  <c r="N261"/>
  <c r="N263"/>
  <c r="N265"/>
  <c r="N267"/>
  <c r="N279"/>
  <c r="N281"/>
  <c r="N283"/>
  <c r="N285"/>
  <c r="N287"/>
  <c r="N289"/>
  <c r="N291"/>
  <c r="M296"/>
  <c r="N301"/>
  <c r="N303"/>
  <c r="N307"/>
  <c r="N232"/>
  <c r="N234"/>
  <c r="N236"/>
  <c r="N238"/>
  <c r="N242"/>
  <c r="N244"/>
  <c r="N246"/>
  <c r="N248"/>
  <c r="N250"/>
  <c r="N252"/>
  <c r="N254"/>
  <c r="M255"/>
  <c r="N256"/>
  <c r="M257"/>
  <c r="N264"/>
  <c r="N266"/>
  <c r="N268"/>
  <c r="N270"/>
  <c r="N278"/>
  <c r="N280"/>
  <c r="N284"/>
  <c r="N288"/>
  <c r="N290"/>
  <c r="N292"/>
  <c r="N296"/>
  <c r="N298"/>
  <c r="N302"/>
  <c r="N304"/>
  <c r="N306"/>
  <c r="N308"/>
  <c r="M231"/>
  <c r="M232"/>
  <c r="M233"/>
  <c r="O233" s="1"/>
  <c r="M234"/>
  <c r="O234" s="1"/>
  <c r="M237"/>
  <c r="O237" s="1"/>
  <c r="M238"/>
  <c r="O238" s="1"/>
  <c r="M242"/>
  <c r="O242" s="1"/>
  <c r="M244"/>
  <c r="O244" s="1"/>
  <c r="M246"/>
  <c r="O246" s="1"/>
  <c r="M247"/>
  <c r="M248"/>
  <c r="M249"/>
  <c r="O249" s="1"/>
  <c r="M250"/>
  <c r="O250" s="1"/>
  <c r="J252"/>
  <c r="J255"/>
  <c r="J256"/>
  <c r="J257"/>
  <c r="M263"/>
  <c r="M264"/>
  <c r="O264" s="1"/>
  <c r="M265"/>
  <c r="O265" s="1"/>
  <c r="M266"/>
  <c r="M267"/>
  <c r="M268"/>
  <c r="O268" s="1"/>
  <c r="M270"/>
  <c r="O270" s="1"/>
  <c r="M285"/>
  <c r="O285" s="1"/>
  <c r="M287"/>
  <c r="O287" s="1"/>
  <c r="M288"/>
  <c r="M289"/>
  <c r="M290"/>
  <c r="O290" s="1"/>
  <c r="M291"/>
  <c r="O291" s="1"/>
  <c r="M292"/>
  <c r="J296"/>
  <c r="M308"/>
  <c r="O308" l="1"/>
  <c r="O292"/>
  <c r="O288"/>
  <c r="O266"/>
  <c r="O248"/>
  <c r="O231"/>
  <c r="O226"/>
  <c r="O224"/>
  <c r="O207"/>
  <c r="O168"/>
  <c r="O202"/>
  <c r="O174"/>
  <c r="O178"/>
  <c r="O272"/>
  <c r="O87"/>
  <c r="O71"/>
  <c r="O289"/>
  <c r="O267"/>
  <c r="O263"/>
  <c r="O247"/>
  <c r="O232"/>
  <c r="O257"/>
  <c r="O255"/>
  <c r="O225"/>
  <c r="O221"/>
  <c r="O215"/>
  <c r="O161"/>
  <c r="O211"/>
  <c r="O156"/>
  <c r="O145"/>
  <c r="N1"/>
  <c r="O180"/>
  <c r="O190"/>
  <c r="O194"/>
  <c r="O200"/>
  <c r="O297"/>
  <c r="O251"/>
  <c r="O293"/>
  <c r="O16"/>
  <c r="O14"/>
  <c r="O12"/>
  <c r="O85"/>
  <c r="O81"/>
  <c r="O79"/>
  <c r="O77"/>
  <c r="O75"/>
  <c r="O73"/>
  <c r="O69"/>
  <c r="O67"/>
  <c r="O20"/>
  <c r="O296"/>
  <c r="O252"/>
  <c r="O181"/>
  <c r="O185"/>
  <c r="O187"/>
  <c r="O191"/>
  <c r="O193"/>
  <c r="O195"/>
  <c r="O197"/>
  <c r="O228"/>
  <c r="O236"/>
  <c r="O279"/>
  <c r="O281"/>
  <c r="O284"/>
  <c r="O298"/>
  <c r="O302"/>
  <c r="O304"/>
  <c r="O307"/>
  <c r="O253"/>
  <c r="J1"/>
  <c r="O256"/>
  <c r="O173"/>
  <c r="O175"/>
  <c r="O177"/>
  <c r="O183"/>
  <c r="O235"/>
  <c r="O239"/>
  <c r="O261"/>
  <c r="O278"/>
  <c r="O280"/>
  <c r="O283"/>
  <c r="O301"/>
  <c r="O303"/>
  <c r="O306"/>
  <c r="O254"/>
  <c r="O210"/>
  <c r="O165"/>
  <c r="O163"/>
  <c r="O24"/>
  <c r="O154"/>
  <c r="M1"/>
  <c r="O1" l="1"/>
  <c r="P2" l="1"/>
  <c r="K41" l="1"/>
  <c r="O2"/>
  <c r="L306"/>
  <c r="K159"/>
  <c r="L307"/>
  <c r="K29"/>
  <c r="K156"/>
  <c r="K174"/>
  <c r="L46"/>
  <c r="L12"/>
  <c r="L127"/>
  <c r="L146"/>
  <c r="L58"/>
  <c r="K116"/>
  <c r="K50"/>
  <c r="K56"/>
  <c r="K72"/>
  <c r="K161"/>
  <c r="K193"/>
  <c r="L24"/>
  <c r="L48"/>
  <c r="L164"/>
  <c r="L20"/>
  <c r="L52"/>
  <c r="L128"/>
  <c r="L144"/>
  <c r="L72"/>
  <c r="L134"/>
  <c r="L145"/>
  <c r="L174"/>
  <c r="L242"/>
  <c r="L44"/>
  <c r="L214"/>
  <c r="L11"/>
  <c r="L50"/>
  <c r="L60"/>
  <c r="L70"/>
  <c r="L19"/>
  <c r="L25"/>
  <c r="L29"/>
  <c r="L33"/>
  <c r="L35"/>
  <c r="L39"/>
  <c r="L41"/>
  <c r="L95"/>
  <c r="L99"/>
  <c r="L105"/>
  <c r="L109"/>
  <c r="L113"/>
  <c r="L117"/>
  <c r="L122"/>
  <c r="L213"/>
  <c r="L224"/>
  <c r="L228"/>
  <c r="L237"/>
  <c r="L248"/>
  <c r="L256"/>
  <c r="L282"/>
  <c r="L286"/>
  <c r="L290"/>
  <c r="L209"/>
  <c r="L45"/>
  <c r="L49"/>
  <c r="L55"/>
  <c r="L59"/>
  <c r="L65"/>
  <c r="L69"/>
  <c r="L73"/>
  <c r="L84"/>
  <c r="L89"/>
  <c r="L211"/>
  <c r="L269"/>
  <c r="L299"/>
  <c r="L305"/>
  <c r="L159"/>
  <c r="L167"/>
  <c r="L177"/>
  <c r="L185"/>
  <c r="L202"/>
  <c r="L238"/>
  <c r="L246"/>
  <c r="L261"/>
  <c r="L264"/>
  <c r="L266"/>
  <c r="L272"/>
  <c r="L274"/>
  <c r="L284"/>
  <c r="L292"/>
  <c r="L26"/>
  <c r="L78"/>
  <c r="L96"/>
  <c r="L106"/>
  <c r="L139"/>
  <c r="L154"/>
  <c r="L158"/>
  <c r="L227"/>
  <c r="L233"/>
  <c r="L184"/>
  <c r="L190"/>
  <c r="L18"/>
  <c r="L36"/>
  <c r="L38"/>
  <c r="L143"/>
  <c r="L187"/>
  <c r="L231"/>
  <c r="L296"/>
  <c r="L131"/>
  <c r="L141"/>
  <c r="L149"/>
  <c r="L300"/>
  <c r="L94"/>
  <c r="L250"/>
  <c r="L16"/>
  <c r="L32"/>
  <c r="L40"/>
  <c r="L90"/>
  <c r="L114"/>
  <c r="L120"/>
  <c r="L126"/>
  <c r="L199"/>
  <c r="L281"/>
  <c r="L285"/>
  <c r="L289"/>
  <c r="L293"/>
  <c r="L197"/>
  <c r="L207"/>
  <c r="L267"/>
  <c r="L257"/>
  <c r="L251"/>
  <c r="L249"/>
  <c r="L245"/>
  <c r="L243"/>
  <c r="L239"/>
  <c r="L232"/>
  <c r="L229"/>
  <c r="L225"/>
  <c r="L219"/>
  <c r="L217"/>
  <c r="L216"/>
  <c r="L210"/>
  <c r="L196"/>
  <c r="L80"/>
  <c r="L75"/>
  <c r="L17"/>
  <c r="L10"/>
  <c r="K127"/>
  <c r="R127" s="1"/>
  <c r="K77"/>
  <c r="K178"/>
  <c r="K305"/>
  <c r="R305" s="1"/>
  <c r="L304"/>
  <c r="L278"/>
  <c r="L86"/>
  <c r="L138"/>
  <c r="L156"/>
  <c r="L182"/>
  <c r="L192"/>
  <c r="L64"/>
  <c r="L56"/>
  <c r="L66"/>
  <c r="L74"/>
  <c r="L135"/>
  <c r="L194"/>
  <c r="L13"/>
  <c r="L28"/>
  <c r="L235"/>
  <c r="L21"/>
  <c r="L27"/>
  <c r="L37"/>
  <c r="L76"/>
  <c r="L91"/>
  <c r="L93"/>
  <c r="L97"/>
  <c r="L103"/>
  <c r="L107"/>
  <c r="L111"/>
  <c r="L123"/>
  <c r="L125"/>
  <c r="L212"/>
  <c r="L220"/>
  <c r="L226"/>
  <c r="L230"/>
  <c r="L244"/>
  <c r="L252"/>
  <c r="L303"/>
  <c r="L308"/>
  <c r="L31"/>
  <c r="L47"/>
  <c r="L51"/>
  <c r="L57"/>
  <c r="L61"/>
  <c r="L67"/>
  <c r="L71"/>
  <c r="L79"/>
  <c r="L115"/>
  <c r="L215"/>
  <c r="L234"/>
  <c r="L270"/>
  <c r="L297"/>
  <c r="L301"/>
  <c r="L77"/>
  <c r="L155"/>
  <c r="L163"/>
  <c r="L173"/>
  <c r="L181"/>
  <c r="L191"/>
  <c r="L208"/>
  <c r="L262"/>
  <c r="L265"/>
  <c r="L273"/>
  <c r="L298"/>
  <c r="L15"/>
  <c r="L81"/>
  <c r="L102"/>
  <c r="L110"/>
  <c r="L129"/>
  <c r="L147"/>
  <c r="L166"/>
  <c r="L172"/>
  <c r="L176"/>
  <c r="L180"/>
  <c r="L221"/>
  <c r="L247"/>
  <c r="L254"/>
  <c r="L268"/>
  <c r="L133"/>
  <c r="L151"/>
  <c r="L157"/>
  <c r="L161"/>
  <c r="L165"/>
  <c r="L169"/>
  <c r="L175"/>
  <c r="L179"/>
  <c r="L183"/>
  <c r="L255"/>
  <c r="L280"/>
  <c r="L85"/>
  <c r="L104"/>
  <c r="L130"/>
  <c r="L132"/>
  <c r="L140"/>
  <c r="L142"/>
  <c r="L148"/>
  <c r="L150"/>
  <c r="L160"/>
  <c r="L168"/>
  <c r="L178"/>
  <c r="L186"/>
  <c r="L198"/>
  <c r="L288"/>
  <c r="L112"/>
  <c r="L14"/>
  <c r="L30"/>
  <c r="L34"/>
  <c r="L54"/>
  <c r="L88"/>
  <c r="L92"/>
  <c r="L116"/>
  <c r="L121"/>
  <c r="L124"/>
  <c r="L195"/>
  <c r="L203"/>
  <c r="L279"/>
  <c r="L283"/>
  <c r="L287"/>
  <c r="L291"/>
  <c r="L302"/>
  <c r="L201"/>
  <c r="L53"/>
  <c r="L275"/>
  <c r="L271"/>
  <c r="L263"/>
  <c r="L260"/>
  <c r="L253"/>
  <c r="L236"/>
  <c r="L206"/>
  <c r="L200"/>
  <c r="L193"/>
  <c r="L108"/>
  <c r="L98"/>
  <c r="L87"/>
  <c r="L68"/>
  <c r="L218"/>
  <c r="K114"/>
  <c r="R114" s="1"/>
  <c r="K19"/>
  <c r="K24"/>
  <c r="K25"/>
  <c r="K13"/>
  <c r="K18"/>
  <c r="K15"/>
  <c r="K16"/>
  <c r="R16" s="1"/>
  <c r="K27"/>
  <c r="K17"/>
  <c r="R17" l="1"/>
  <c r="R15"/>
  <c r="R18"/>
  <c r="R24"/>
  <c r="R27"/>
  <c r="R13"/>
  <c r="R25"/>
  <c r="R19"/>
  <c r="K60"/>
  <c r="R60" s="1"/>
  <c r="K167"/>
  <c r="R167" s="1"/>
  <c r="K190"/>
  <c r="R190" s="1"/>
  <c r="K84"/>
  <c r="R84" s="1"/>
  <c r="K70"/>
  <c r="R70" s="1"/>
  <c r="K91"/>
  <c r="R91" s="1"/>
  <c r="K202"/>
  <c r="R202" s="1"/>
  <c r="K90"/>
  <c r="R90" s="1"/>
  <c r="K78"/>
  <c r="R78" s="1"/>
  <c r="K120"/>
  <c r="R120" s="1"/>
  <c r="K243"/>
  <c r="R243" s="1"/>
  <c r="K288"/>
  <c r="R288" s="1"/>
  <c r="K247"/>
  <c r="R247" s="1"/>
  <c r="K111"/>
  <c r="R111" s="1"/>
  <c r="K67"/>
  <c r="R67" s="1"/>
  <c r="K208"/>
  <c r="R208" s="1"/>
  <c r="K93"/>
  <c r="R93" s="1"/>
  <c r="K38"/>
  <c r="R38" s="1"/>
  <c r="K306"/>
  <c r="R306" s="1"/>
  <c r="K158"/>
  <c r="R158" s="1"/>
  <c r="K292"/>
  <c r="R292" s="1"/>
  <c r="K238"/>
  <c r="R238" s="1"/>
  <c r="K149"/>
  <c r="R149" s="1"/>
  <c r="K225"/>
  <c r="R225" s="1"/>
  <c r="K199"/>
  <c r="R199" s="1"/>
  <c r="K133"/>
  <c r="R133" s="1"/>
  <c r="K66"/>
  <c r="R66" s="1"/>
  <c r="K201"/>
  <c r="R201" s="1"/>
  <c r="K75"/>
  <c r="R75" s="1"/>
  <c r="K68"/>
  <c r="R68" s="1"/>
  <c r="K64"/>
  <c r="R64" s="1"/>
  <c r="K284"/>
  <c r="R284" s="1"/>
  <c r="K207"/>
  <c r="R207" s="1"/>
  <c r="K138"/>
  <c r="R138" s="1"/>
  <c r="K260"/>
  <c r="R260" s="1"/>
  <c r="K140"/>
  <c r="R140" s="1"/>
  <c r="K226"/>
  <c r="R226" s="1"/>
  <c r="K113"/>
  <c r="R113" s="1"/>
  <c r="K86"/>
  <c r="R86" s="1"/>
  <c r="K52"/>
  <c r="R52" s="1"/>
  <c r="K234"/>
  <c r="R234" s="1"/>
  <c r="L1"/>
  <c r="L2"/>
  <c r="K47"/>
  <c r="R47" s="1"/>
  <c r="K102"/>
  <c r="R102" s="1"/>
  <c r="K26"/>
  <c r="R26" s="1"/>
  <c r="K71"/>
  <c r="R71" s="1"/>
  <c r="K132"/>
  <c r="R132" s="1"/>
  <c r="K168"/>
  <c r="R168" s="1"/>
  <c r="K185"/>
  <c r="R185" s="1"/>
  <c r="K196"/>
  <c r="R196" s="1"/>
  <c r="K49"/>
  <c r="R49" s="1"/>
  <c r="K79"/>
  <c r="R79" s="1"/>
  <c r="K144"/>
  <c r="R144" s="1"/>
  <c r="K107"/>
  <c r="R107" s="1"/>
  <c r="K44"/>
  <c r="R44" s="1"/>
  <c r="K104"/>
  <c r="R104" s="1"/>
  <c r="K117"/>
  <c r="R117" s="1"/>
  <c r="K217"/>
  <c r="R217" s="1"/>
  <c r="K129"/>
  <c r="R129" s="1"/>
  <c r="K182"/>
  <c r="R182" s="1"/>
  <c r="K106"/>
  <c r="R106" s="1"/>
  <c r="K145"/>
  <c r="R145" s="1"/>
  <c r="K181"/>
  <c r="R181" s="1"/>
  <c r="K242"/>
  <c r="R242" s="1"/>
  <c r="K262"/>
  <c r="R262" s="1"/>
  <c r="K272"/>
  <c r="R272" s="1"/>
  <c r="K278"/>
  <c r="R278" s="1"/>
  <c r="K287"/>
  <c r="R287" s="1"/>
  <c r="K290"/>
  <c r="R290" s="1"/>
  <c r="K28"/>
  <c r="R28" s="1"/>
  <c r="K304"/>
  <c r="R304" s="1"/>
  <c r="K301"/>
  <c r="R301" s="1"/>
  <c r="K130"/>
  <c r="R130" s="1"/>
  <c r="K76"/>
  <c r="R76" s="1"/>
  <c r="K206"/>
  <c r="R206" s="1"/>
  <c r="K165"/>
  <c r="R165" s="1"/>
  <c r="K33"/>
  <c r="R33" s="1"/>
  <c r="K92"/>
  <c r="R92" s="1"/>
  <c r="K251"/>
  <c r="R251" s="1"/>
  <c r="K53"/>
  <c r="R53" s="1"/>
  <c r="K65"/>
  <c r="R65" s="1"/>
  <c r="K298"/>
  <c r="R298" s="1"/>
  <c r="K141"/>
  <c r="R141" s="1"/>
  <c r="K37"/>
  <c r="R37" s="1"/>
  <c r="K98"/>
  <c r="R98" s="1"/>
  <c r="K115"/>
  <c r="R115" s="1"/>
  <c r="K97"/>
  <c r="R97" s="1"/>
  <c r="K252"/>
  <c r="R252" s="1"/>
  <c r="K191"/>
  <c r="R191" s="1"/>
  <c r="K169"/>
  <c r="R169" s="1"/>
  <c r="K160"/>
  <c r="R160" s="1"/>
  <c r="K236"/>
  <c r="R236" s="1"/>
  <c r="K143"/>
  <c r="R143" s="1"/>
  <c r="K61"/>
  <c r="R61" s="1"/>
  <c r="K164"/>
  <c r="R164" s="1"/>
  <c r="K163"/>
  <c r="R163" s="1"/>
  <c r="K88"/>
  <c r="R88" s="1"/>
  <c r="K216"/>
  <c r="R216" s="1"/>
  <c r="K271"/>
  <c r="R271" s="1"/>
  <c r="K212"/>
  <c r="R212" s="1"/>
  <c r="K122"/>
  <c r="R122" s="1"/>
  <c r="K244"/>
  <c r="R244" s="1"/>
  <c r="K21"/>
  <c r="R21" s="1"/>
  <c r="K87"/>
  <c r="R87" s="1"/>
  <c r="K291"/>
  <c r="R291" s="1"/>
  <c r="K162"/>
  <c r="R162" s="1"/>
  <c r="K299"/>
  <c r="R299" s="1"/>
  <c r="K279"/>
  <c r="R279" s="1"/>
  <c r="K300"/>
  <c r="R300" s="1"/>
  <c r="K283"/>
  <c r="R283" s="1"/>
  <c r="K229"/>
  <c r="R229" s="1"/>
  <c r="K203"/>
  <c r="R203" s="1"/>
  <c r="K186"/>
  <c r="R186" s="1"/>
  <c r="K245"/>
  <c r="R245" s="1"/>
  <c r="K197"/>
  <c r="R197" s="1"/>
  <c r="K180"/>
  <c r="R180" s="1"/>
  <c r="K227"/>
  <c r="R227" s="1"/>
  <c r="K256"/>
  <c r="R256" s="1"/>
  <c r="K55"/>
  <c r="R55" s="1"/>
  <c r="K261"/>
  <c r="R261" s="1"/>
  <c r="K74"/>
  <c r="R74" s="1"/>
  <c r="K45"/>
  <c r="R45" s="1"/>
  <c r="K80"/>
  <c r="R80" s="1"/>
  <c r="K175"/>
  <c r="R175" s="1"/>
  <c r="K218"/>
  <c r="R218" s="1"/>
  <c r="K172"/>
  <c r="R172" s="1"/>
  <c r="K194"/>
  <c r="R194" s="1"/>
  <c r="K221"/>
  <c r="R221" s="1"/>
  <c r="K95"/>
  <c r="R95" s="1"/>
  <c r="K128"/>
  <c r="R128" s="1"/>
  <c r="K105"/>
  <c r="R105" s="1"/>
  <c r="K249"/>
  <c r="R249" s="1"/>
  <c r="K32"/>
  <c r="R32" s="1"/>
  <c r="K131"/>
  <c r="R131" s="1"/>
  <c r="K85"/>
  <c r="R85" s="1"/>
  <c r="K173"/>
  <c r="R173" s="1"/>
  <c r="K237"/>
  <c r="R237" s="1"/>
  <c r="K224"/>
  <c r="R224" s="1"/>
  <c r="K198"/>
  <c r="R198" s="1"/>
  <c r="K179"/>
  <c r="R179" s="1"/>
  <c r="K233"/>
  <c r="R233" s="1"/>
  <c r="K263"/>
  <c r="R263" s="1"/>
  <c r="K275"/>
  <c r="R275" s="1"/>
  <c r="K280"/>
  <c r="R280" s="1"/>
  <c r="K289"/>
  <c r="R289" s="1"/>
  <c r="K293"/>
  <c r="R293" s="1"/>
  <c r="K268"/>
  <c r="R268" s="1"/>
  <c r="K303"/>
  <c r="R303" s="1"/>
  <c r="K112"/>
  <c r="R112" s="1"/>
  <c r="K108"/>
  <c r="R108" s="1"/>
  <c r="K110"/>
  <c r="R110" s="1"/>
  <c r="K125"/>
  <c r="R125" s="1"/>
  <c r="K183"/>
  <c r="R183" s="1"/>
  <c r="K147"/>
  <c r="R147" s="1"/>
  <c r="K139"/>
  <c r="R139" s="1"/>
  <c r="K36"/>
  <c r="R36" s="1"/>
  <c r="K296"/>
  <c r="R296" s="1"/>
  <c r="K184"/>
  <c r="R184" s="1"/>
  <c r="K248"/>
  <c r="R248" s="1"/>
  <c r="K200"/>
  <c r="R200" s="1"/>
  <c r="K103"/>
  <c r="R103" s="1"/>
  <c r="K151"/>
  <c r="R151" s="1"/>
  <c r="R178"/>
  <c r="R77"/>
  <c r="R193"/>
  <c r="R161"/>
  <c r="R72"/>
  <c r="R56"/>
  <c r="R50"/>
  <c r="R116"/>
  <c r="R174"/>
  <c r="R156"/>
  <c r="R29"/>
  <c r="R159"/>
  <c r="R41"/>
  <c r="K11"/>
  <c r="R11" s="1"/>
  <c r="K20"/>
  <c r="R20" s="1"/>
  <c r="K31"/>
  <c r="R31" s="1"/>
  <c r="K30"/>
  <c r="R30" s="1"/>
  <c r="K14"/>
  <c r="R14" s="1"/>
  <c r="K34"/>
  <c r="R34" s="1"/>
  <c r="K12"/>
  <c r="R12" s="1"/>
  <c r="K89" l="1"/>
  <c r="R89" s="1"/>
  <c r="K228"/>
  <c r="R228" s="1"/>
  <c r="K231"/>
  <c r="R231" s="1"/>
  <c r="K157"/>
  <c r="R157" s="1"/>
  <c r="K58"/>
  <c r="R58" s="1"/>
  <c r="K211"/>
  <c r="R211" s="1"/>
  <c r="K255"/>
  <c r="R255" s="1"/>
  <c r="K59"/>
  <c r="R59" s="1"/>
  <c r="K121"/>
  <c r="R121" s="1"/>
  <c r="K214"/>
  <c r="R214" s="1"/>
  <c r="K264"/>
  <c r="R264" s="1"/>
  <c r="K235"/>
  <c r="R235" s="1"/>
  <c r="K176"/>
  <c r="R176" s="1"/>
  <c r="K166"/>
  <c r="R166" s="1"/>
  <c r="K150"/>
  <c r="R150" s="1"/>
  <c r="K220"/>
  <c r="R220" s="1"/>
  <c r="K192"/>
  <c r="R192" s="1"/>
  <c r="K302"/>
  <c r="R302" s="1"/>
  <c r="K282"/>
  <c r="R282" s="1"/>
  <c r="K250"/>
  <c r="R250" s="1"/>
  <c r="K142"/>
  <c r="R142" s="1"/>
  <c r="K148"/>
  <c r="R148" s="1"/>
  <c r="K307"/>
  <c r="R307" s="1"/>
  <c r="K219"/>
  <c r="R219" s="1"/>
  <c r="K126"/>
  <c r="R126" s="1"/>
  <c r="K177"/>
  <c r="R177" s="1"/>
  <c r="K146"/>
  <c r="R146" s="1"/>
  <c r="K51"/>
  <c r="R51" s="1"/>
  <c r="K267"/>
  <c r="R267" s="1"/>
  <c r="K266"/>
  <c r="R266" s="1"/>
  <c r="K99"/>
  <c r="R99" s="1"/>
  <c r="K123"/>
  <c r="R123" s="1"/>
  <c r="K281"/>
  <c r="R281" s="1"/>
  <c r="K109"/>
  <c r="R109" s="1"/>
  <c r="K308"/>
  <c r="R308" s="1"/>
  <c r="K134"/>
  <c r="R134" s="1"/>
  <c r="K213"/>
  <c r="R213" s="1"/>
  <c r="K187"/>
  <c r="R187" s="1"/>
  <c r="K124"/>
  <c r="R124" s="1"/>
  <c r="K135"/>
  <c r="R135" s="1"/>
  <c r="K210"/>
  <c r="R210" s="1"/>
  <c r="K35"/>
  <c r="R35" s="1"/>
  <c r="K232"/>
  <c r="R232" s="1"/>
  <c r="K81"/>
  <c r="R81" s="1"/>
  <c r="K46"/>
  <c r="R46" s="1"/>
  <c r="K69"/>
  <c r="R69" s="1"/>
  <c r="K215"/>
  <c r="R215" s="1"/>
  <c r="K269"/>
  <c r="R269" s="1"/>
  <c r="K154"/>
  <c r="R154" s="1"/>
  <c r="K285"/>
  <c r="R285" s="1"/>
  <c r="K230"/>
  <c r="R230" s="1"/>
  <c r="K155"/>
  <c r="R155" s="1"/>
  <c r="K39"/>
  <c r="R39" s="1"/>
  <c r="K96"/>
  <c r="R96" s="1"/>
  <c r="K253"/>
  <c r="R253" s="1"/>
  <c r="K209"/>
  <c r="R209" s="1"/>
  <c r="K54"/>
  <c r="R54" s="1"/>
  <c r="K270"/>
  <c r="R270" s="1"/>
  <c r="K265"/>
  <c r="R265" s="1"/>
  <c r="K40"/>
  <c r="R40" s="1"/>
  <c r="K286"/>
  <c r="R286" s="1"/>
  <c r="K57"/>
  <c r="R57" s="1"/>
  <c r="K48"/>
  <c r="R48" s="1"/>
  <c r="K239"/>
  <c r="R239" s="1"/>
  <c r="K195"/>
  <c r="R195" s="1"/>
  <c r="K273"/>
  <c r="R273" s="1"/>
  <c r="K297"/>
  <c r="R297" s="1"/>
  <c r="K274"/>
  <c r="R274" s="1"/>
  <c r="K246"/>
  <c r="R246" s="1"/>
  <c r="K94"/>
  <c r="R94" s="1"/>
  <c r="K73"/>
  <c r="R73" s="1"/>
  <c r="K254"/>
  <c r="R254" s="1"/>
  <c r="K257"/>
  <c r="R257" s="1"/>
  <c r="K10" l="1"/>
  <c r="R10" l="1"/>
  <c r="R1" s="1"/>
  <c r="K1"/>
  <c r="K2"/>
  <c r="R2" l="1"/>
  <c r="S2" s="1"/>
</calcChain>
</file>

<file path=xl/sharedStrings.xml><?xml version="1.0" encoding="utf-8"?>
<sst xmlns="http://schemas.openxmlformats.org/spreadsheetml/2006/main" count="372" uniqueCount="295">
  <si>
    <t>СНЯТЫЕ С ОБСЛУЖИВАНИЯ  БУДУТ ОТКЛЮЧЕНЫ ОТ ЭНЕРГОСНАБЖЕНИЯ  СНТ</t>
  </si>
  <si>
    <t xml:space="preserve">Все садоводы, оформившие договора с Энергосбытом, передайте их копии бухгалтеру </t>
  </si>
  <si>
    <t>РАСЧЕТ    ЭЛЕКТРОЭНЕРГИИ  ПО  ПОТРЕБИТЕЛЯМ</t>
  </si>
  <si>
    <t>ТАРИФ</t>
  </si>
  <si>
    <t>НОЯБРЬ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</si>
  <si>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</si>
  <si>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</si>
  <si>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</si>
  <si>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</si>
  <si>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</si>
  <si>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</si>
  <si>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</si>
  <si>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</si>
  <si>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</si>
  <si>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</si>
  <si>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</si>
  <si>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</si>
  <si>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</si>
  <si>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</si>
  <si>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</si>
  <si>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</si>
  <si>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</si>
  <si>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</si>
  <si>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</si>
  <si>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</si>
  <si>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</si>
  <si>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</si>
  <si>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</si>
  <si>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</si>
  <si>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</si>
  <si>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</si>
  <si>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</si>
  <si>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</si>
  <si>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>снят с обслуживаения с 10.12.21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</si>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</sst>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164" fontId="12" fillId="3" borderId="11" xfId="0" applyNumberFormat="1" applyFont="1" applyFill="1" applyBorder="1" applyAlignment="1">
      <alignment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8" fontId="13" fillId="0" borderId="0" xfId="0" applyNumberFormat="1" applyFont="1" applyFill="1" applyBorder="1" applyAlignment="1">
      <alignment horizontal="center" vertical="top" wrapText="1"/>
    </xf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5" fillId="0" borderId="0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3" fillId="0" borderId="0" xfId="0" applyFont="1" applyFill="1" applyBorder="1" applyAlignment="1">
      <alignment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9;&#1051;&#1045;&#1050;&#1058;&#1056;&#1054;&#1069;&#1053;&#1045;&#1056;&#1043;&#1048;&#1071;/2021/&#1069;&#1083;&#1077;&#1082;&#1090;&#1088;&#1080;&#1095;&#1077;&#1089;&#1090;&#1074;&#1086;%2021.12.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1">
          <cell r="Q1">
            <v>224810.38797000001</v>
          </cell>
          <cell r="R1">
            <v>151078.0204500001</v>
          </cell>
        </row>
        <row r="2">
          <cell r="AG2">
            <v>246226.40000000002</v>
          </cell>
          <cell r="BI2">
            <v>-440368.33240091614</v>
          </cell>
          <cell r="BJ2">
            <v>-326973.49015091616</v>
          </cell>
        </row>
        <row r="8">
          <cell r="AG8">
            <v>0</v>
          </cell>
          <cell r="BI8">
            <v>-491.15310000000147</v>
          </cell>
        </row>
        <row r="9">
          <cell r="AG9">
            <v>0</v>
          </cell>
          <cell r="BI9">
            <v>3312.8161999999993</v>
          </cell>
        </row>
        <row r="10">
          <cell r="AG10">
            <v>0</v>
          </cell>
          <cell r="BI10">
            <v>-2139.0698000000016</v>
          </cell>
        </row>
        <row r="11">
          <cell r="AG11">
            <v>0</v>
          </cell>
          <cell r="BI11">
            <v>4.6961999999994077</v>
          </cell>
        </row>
        <row r="12">
          <cell r="AG12">
            <v>0</v>
          </cell>
          <cell r="BI12">
            <v>-424.31589999999778</v>
          </cell>
        </row>
        <row r="13">
          <cell r="AG13">
            <v>0</v>
          </cell>
          <cell r="BI13">
            <v>-4432.8021999999992</v>
          </cell>
        </row>
        <row r="14">
          <cell r="AG14">
            <v>3.61</v>
          </cell>
          <cell r="BI14">
            <v>-3.6138000000028114</v>
          </cell>
        </row>
        <row r="15">
          <cell r="AG15">
            <v>0</v>
          </cell>
          <cell r="BI15">
            <v>153.49530000000289</v>
          </cell>
        </row>
        <row r="16">
          <cell r="AG16">
            <v>0</v>
          </cell>
          <cell r="BI16">
            <v>2304.6133000000018</v>
          </cell>
        </row>
        <row r="17">
          <cell r="AG17">
            <v>0</v>
          </cell>
          <cell r="BI17">
            <v>3302.4163000000017</v>
          </cell>
        </row>
        <row r="18">
          <cell r="AG18">
            <v>3000</v>
          </cell>
          <cell r="BI18">
            <v>-2536.5201000000015</v>
          </cell>
        </row>
        <row r="19">
          <cell r="AG19">
            <v>0</v>
          </cell>
          <cell r="BI19">
            <v>-2319.3756000000003</v>
          </cell>
        </row>
        <row r="20">
          <cell r="AG20">
            <v>0</v>
          </cell>
          <cell r="BI20">
            <v>5.2040999999999995</v>
          </cell>
        </row>
        <row r="21">
          <cell r="AG21">
            <v>0</v>
          </cell>
          <cell r="BI21">
            <v>-2520.0664999999944</v>
          </cell>
        </row>
        <row r="22">
          <cell r="AG22">
            <v>0</v>
          </cell>
          <cell r="BI22">
            <v>-3462.8685000000028</v>
          </cell>
        </row>
        <row r="23">
          <cell r="AG23">
            <v>2623</v>
          </cell>
          <cell r="BI23">
            <v>-2622.3759000000005</v>
          </cell>
        </row>
        <row r="24">
          <cell r="AG24">
            <v>0</v>
          </cell>
          <cell r="BI24">
            <v>-471.879200000004</v>
          </cell>
        </row>
        <row r="25">
          <cell r="AG25">
            <v>0</v>
          </cell>
          <cell r="BI25">
            <v>-4050.5936000000038</v>
          </cell>
        </row>
        <row r="26">
          <cell r="AG26">
            <v>0</v>
          </cell>
          <cell r="BI26">
            <v>-20720.6014</v>
          </cell>
        </row>
        <row r="27">
          <cell r="AG27">
            <v>0</v>
          </cell>
          <cell r="BI27">
            <v>-110.20139999999776</v>
          </cell>
        </row>
        <row r="28">
          <cell r="AG28">
            <v>0</v>
          </cell>
          <cell r="BI28">
            <v>3418.3480999999983</v>
          </cell>
        </row>
        <row r="29">
          <cell r="AG29">
            <v>1000</v>
          </cell>
          <cell r="BI29">
            <v>-6710.6330999999991</v>
          </cell>
        </row>
        <row r="30">
          <cell r="AG30">
            <v>0</v>
          </cell>
          <cell r="BI30">
            <v>46.180499999999711</v>
          </cell>
        </row>
        <row r="31">
          <cell r="AG31">
            <v>0</v>
          </cell>
          <cell r="BI31">
            <v>2893.785199999998</v>
          </cell>
        </row>
        <row r="32">
          <cell r="AG32">
            <v>0</v>
          </cell>
          <cell r="BI32">
            <v>-3.3579999999999997</v>
          </cell>
        </row>
        <row r="33">
          <cell r="AG33">
            <v>0</v>
          </cell>
          <cell r="BI33">
            <v>-664.23439999999994</v>
          </cell>
        </row>
        <row r="34">
          <cell r="AG34">
            <v>8043.64</v>
          </cell>
          <cell r="BI34">
            <v>-8043.6371000000063</v>
          </cell>
        </row>
        <row r="35">
          <cell r="AG35">
            <v>0</v>
          </cell>
          <cell r="BI35">
            <v>11612.519199999997</v>
          </cell>
        </row>
        <row r="36">
          <cell r="AG36">
            <v>0</v>
          </cell>
          <cell r="BI36">
            <v>369.7063999999981</v>
          </cell>
        </row>
        <row r="37">
          <cell r="AG37">
            <v>0</v>
          </cell>
          <cell r="BI37">
            <v>-4.3548000000000027</v>
          </cell>
        </row>
        <row r="38">
          <cell r="AG38">
            <v>0</v>
          </cell>
          <cell r="BI38">
            <v>4.7999999908370228E-3</v>
          </cell>
        </row>
        <row r="39">
          <cell r="AG39">
            <v>0</v>
          </cell>
          <cell r="BI39">
            <v>-10.387300000000934</v>
          </cell>
        </row>
        <row r="40">
          <cell r="AG40">
            <v>0</v>
          </cell>
          <cell r="BI40">
            <v>-39701.912100000001</v>
          </cell>
        </row>
        <row r="41">
          <cell r="AG41">
            <v>4800</v>
          </cell>
          <cell r="BI41">
            <v>34936.626300000011</v>
          </cell>
        </row>
        <row r="42">
          <cell r="AG42">
            <v>0</v>
          </cell>
          <cell r="BI42">
            <v>-3013.7799999999961</v>
          </cell>
        </row>
        <row r="43">
          <cell r="AG43">
            <v>0</v>
          </cell>
          <cell r="BI43">
            <v>640.01399999999649</v>
          </cell>
        </row>
        <row r="44">
          <cell r="AG44">
            <v>0</v>
          </cell>
          <cell r="BI44">
            <v>-14.069700000000338</v>
          </cell>
        </row>
        <row r="45">
          <cell r="AG45">
            <v>0</v>
          </cell>
          <cell r="BI45">
            <v>-2172.9732000000022</v>
          </cell>
        </row>
        <row r="46">
          <cell r="AG46">
            <v>0</v>
          </cell>
          <cell r="BI46">
            <v>-8.0000000480140443E-4</v>
          </cell>
        </row>
        <row r="47">
          <cell r="AG47">
            <v>0</v>
          </cell>
          <cell r="BI47">
            <v>3.1999999973777449E-3</v>
          </cell>
        </row>
        <row r="48">
          <cell r="AG48">
            <v>0</v>
          </cell>
          <cell r="BI48">
            <v>-290.58998468918583</v>
          </cell>
        </row>
        <row r="49">
          <cell r="AG49">
            <v>0</v>
          </cell>
          <cell r="BI49">
            <v>-582.58610000000476</v>
          </cell>
        </row>
        <row r="50">
          <cell r="AG50">
            <v>0</v>
          </cell>
          <cell r="BI50">
            <v>-0.48820000000019664</v>
          </cell>
        </row>
        <row r="51">
          <cell r="AG51">
            <v>0</v>
          </cell>
          <cell r="BI51">
            <v>-1420.435800000002</v>
          </cell>
        </row>
        <row r="52">
          <cell r="AG52">
            <v>0</v>
          </cell>
          <cell r="BI52">
            <v>-127.31039999999943</v>
          </cell>
        </row>
        <row r="53">
          <cell r="AG53">
            <v>1236.8900000000001</v>
          </cell>
          <cell r="BI53">
            <v>-1236.8939999999991</v>
          </cell>
        </row>
        <row r="54">
          <cell r="AG54">
            <v>0</v>
          </cell>
          <cell r="BI54">
            <v>-3142.9685999999983</v>
          </cell>
        </row>
        <row r="55">
          <cell r="AG55">
            <v>12300</v>
          </cell>
          <cell r="BI55">
            <v>-8459.9012000000057</v>
          </cell>
        </row>
        <row r="56">
          <cell r="AG56">
            <v>0</v>
          </cell>
          <cell r="BI56">
            <v>-689.35849999999982</v>
          </cell>
        </row>
        <row r="57">
          <cell r="AG57">
            <v>0</v>
          </cell>
          <cell r="BI57">
            <v>0</v>
          </cell>
        </row>
        <row r="58">
          <cell r="AG58">
            <v>0</v>
          </cell>
          <cell r="BI58">
            <v>-8757.7946000000011</v>
          </cell>
        </row>
        <row r="59">
          <cell r="AG59">
            <v>0</v>
          </cell>
          <cell r="BI59">
            <v>-1536.4354999999971</v>
          </cell>
        </row>
        <row r="60">
          <cell r="AG60">
            <v>0</v>
          </cell>
          <cell r="BI60">
            <v>-2071.5971</v>
          </cell>
        </row>
        <row r="61">
          <cell r="AG61">
            <v>14000</v>
          </cell>
          <cell r="BI61">
            <v>-13753.641100000004</v>
          </cell>
        </row>
        <row r="62">
          <cell r="AG62">
            <v>0</v>
          </cell>
          <cell r="BI62">
            <v>86.016200000001845</v>
          </cell>
        </row>
        <row r="63">
          <cell r="AG63">
            <v>0</v>
          </cell>
          <cell r="BI63">
            <v>-317.71219999999835</v>
          </cell>
        </row>
        <row r="64">
          <cell r="AG64">
            <v>4149</v>
          </cell>
          <cell r="BI64">
            <v>-4148.8620000000001</v>
          </cell>
        </row>
        <row r="65">
          <cell r="AG65">
            <v>0</v>
          </cell>
          <cell r="BI65">
            <v>-1637.6260999999977</v>
          </cell>
        </row>
        <row r="66">
          <cell r="AG66">
            <v>5200</v>
          </cell>
          <cell r="BI66">
            <v>-2998.2825000000057</v>
          </cell>
        </row>
        <row r="67">
          <cell r="AG67">
            <v>0</v>
          </cell>
          <cell r="BI67">
            <v>-9338.1454999999987</v>
          </cell>
        </row>
        <row r="68">
          <cell r="AG68">
            <v>0</v>
          </cell>
          <cell r="BI68">
            <v>-2560.3451999999997</v>
          </cell>
        </row>
        <row r="69">
          <cell r="AG69">
            <v>0</v>
          </cell>
          <cell r="BI69">
            <v>3.7921000000046661</v>
          </cell>
        </row>
        <row r="70">
          <cell r="AG70">
            <v>0</v>
          </cell>
          <cell r="BI70">
            <v>2543.8484999999973</v>
          </cell>
        </row>
        <row r="71">
          <cell r="AG71">
            <v>0</v>
          </cell>
          <cell r="BI71">
            <v>-1388.4239500000003</v>
          </cell>
        </row>
        <row r="72">
          <cell r="AG72">
            <v>0</v>
          </cell>
          <cell r="BI72">
            <v>-603.2985000000026</v>
          </cell>
        </row>
        <row r="73">
          <cell r="AG73">
            <v>10000</v>
          </cell>
          <cell r="BI73">
            <v>-529.35109999999258</v>
          </cell>
        </row>
        <row r="74">
          <cell r="AG74">
            <v>0</v>
          </cell>
          <cell r="BI74">
            <v>-1450.4262000000024</v>
          </cell>
        </row>
        <row r="75">
          <cell r="AG75">
            <v>0</v>
          </cell>
          <cell r="BI75">
            <v>-9176.4986000000044</v>
          </cell>
        </row>
        <row r="76">
          <cell r="AG76">
            <v>0</v>
          </cell>
          <cell r="BI76">
            <v>-2270.5522999999948</v>
          </cell>
        </row>
        <row r="77">
          <cell r="AG77">
            <v>0</v>
          </cell>
          <cell r="BI77">
            <v>4.9999999964711606E-3</v>
          </cell>
        </row>
        <row r="78">
          <cell r="AG78">
            <v>0</v>
          </cell>
          <cell r="BI78">
            <v>-40.548599999999169</v>
          </cell>
        </row>
        <row r="79">
          <cell r="AG79">
            <v>0</v>
          </cell>
          <cell r="BI79">
            <v>38417.196699999993</v>
          </cell>
        </row>
        <row r="80">
          <cell r="AG80">
            <v>0</v>
          </cell>
          <cell r="BI80">
            <v>-31699.606400000004</v>
          </cell>
        </row>
        <row r="81">
          <cell r="AG81">
            <v>0</v>
          </cell>
          <cell r="BI81">
            <v>44.424200000032215</v>
          </cell>
        </row>
        <row r="82">
          <cell r="AG82">
            <v>0</v>
          </cell>
          <cell r="BI82">
            <v>-3664.3322000000007</v>
          </cell>
        </row>
        <row r="83">
          <cell r="AG83">
            <v>0</v>
          </cell>
          <cell r="BI83">
            <v>1145.1725999999981</v>
          </cell>
        </row>
        <row r="84">
          <cell r="AG84">
            <v>0</v>
          </cell>
          <cell r="BI84">
            <v>-181.09730000000513</v>
          </cell>
        </row>
        <row r="85">
          <cell r="AG85">
            <v>0</v>
          </cell>
          <cell r="BI85">
            <v>-1904.2324589999994</v>
          </cell>
        </row>
        <row r="86">
          <cell r="AG86">
            <v>0</v>
          </cell>
          <cell r="BI86">
            <v>-439.1839000000017</v>
          </cell>
        </row>
        <row r="87">
          <cell r="AG87">
            <v>0</v>
          </cell>
          <cell r="BI87">
            <v>1342.7099999999996</v>
          </cell>
        </row>
        <row r="88">
          <cell r="AG88">
            <v>0</v>
          </cell>
          <cell r="BI88">
            <v>290.71599999999887</v>
          </cell>
        </row>
        <row r="89">
          <cell r="AG89">
            <v>10000</v>
          </cell>
          <cell r="BI89">
            <v>-7627.3690999999972</v>
          </cell>
        </row>
        <row r="90">
          <cell r="AG90">
            <v>0</v>
          </cell>
          <cell r="BI90">
            <v>6444.1540999999879</v>
          </cell>
        </row>
        <row r="91">
          <cell r="AG91">
            <v>0</v>
          </cell>
          <cell r="BI91">
            <v>-1407.6364000000001</v>
          </cell>
        </row>
        <row r="92">
          <cell r="AG92">
            <v>5110</v>
          </cell>
          <cell r="BI92">
            <v>-5107.5090899999868</v>
          </cell>
        </row>
        <row r="93">
          <cell r="AG93">
            <v>0</v>
          </cell>
          <cell r="BI93">
            <v>-4467.2966000000024</v>
          </cell>
        </row>
        <row r="94">
          <cell r="AG94">
            <v>0</v>
          </cell>
          <cell r="BI94">
            <v>-234.93699999999967</v>
          </cell>
        </row>
        <row r="95">
          <cell r="AG95">
            <v>0</v>
          </cell>
          <cell r="BI95">
            <v>-2637.8451999999984</v>
          </cell>
        </row>
        <row r="96">
          <cell r="AG96">
            <v>0</v>
          </cell>
          <cell r="BI96">
            <v>-2060.4175000000009</v>
          </cell>
        </row>
        <row r="97">
          <cell r="AG97">
            <v>0</v>
          </cell>
          <cell r="BI97">
            <v>-1334.5866000000005</v>
          </cell>
        </row>
        <row r="98">
          <cell r="AG98">
            <v>0</v>
          </cell>
          <cell r="BI98">
            <v>2461.9458000000027</v>
          </cell>
        </row>
        <row r="99">
          <cell r="AG99">
            <v>0</v>
          </cell>
          <cell r="BI99">
            <v>-6964.5366999999933</v>
          </cell>
        </row>
        <row r="100">
          <cell r="AG100">
            <v>0</v>
          </cell>
          <cell r="BI100">
            <v>-990.66700000000083</v>
          </cell>
        </row>
        <row r="101">
          <cell r="AG101">
            <v>0</v>
          </cell>
          <cell r="BI101">
            <v>62.863799999999848</v>
          </cell>
        </row>
        <row r="102">
          <cell r="AG102">
            <v>0</v>
          </cell>
          <cell r="BI102">
            <v>33.341099999997823</v>
          </cell>
        </row>
        <row r="103">
          <cell r="AG103">
            <v>7530</v>
          </cell>
          <cell r="BI103">
            <v>-7529.9751000000106</v>
          </cell>
        </row>
        <row r="104">
          <cell r="AG104">
            <v>7370</v>
          </cell>
          <cell r="BI104">
            <v>-7364.1920999999966</v>
          </cell>
        </row>
        <row r="105">
          <cell r="AG105">
            <v>0</v>
          </cell>
          <cell r="BI105">
            <v>-225.02110000000053</v>
          </cell>
        </row>
        <row r="106">
          <cell r="AG106">
            <v>0</v>
          </cell>
          <cell r="BI106">
            <v>-1873.1585999999979</v>
          </cell>
        </row>
        <row r="107">
          <cell r="AG107">
            <v>0</v>
          </cell>
          <cell r="BI107">
            <v>6337.2345999999998</v>
          </cell>
        </row>
        <row r="108">
          <cell r="AG108">
            <v>4496.34</v>
          </cell>
          <cell r="BI108">
            <v>-4496.344000000001</v>
          </cell>
        </row>
        <row r="109">
          <cell r="AG109">
            <v>15023.75</v>
          </cell>
          <cell r="BI109">
            <v>-15023.753200000021</v>
          </cell>
        </row>
        <row r="110">
          <cell r="AG110">
            <v>0.91</v>
          </cell>
          <cell r="BI110">
            <v>316.87739999998342</v>
          </cell>
        </row>
        <row r="111">
          <cell r="AG111">
            <v>0</v>
          </cell>
          <cell r="BI111">
            <v>-185.80819999999926</v>
          </cell>
        </row>
        <row r="112">
          <cell r="AG112">
            <v>0</v>
          </cell>
          <cell r="BI112">
            <v>-1304.469799999998</v>
          </cell>
        </row>
        <row r="113">
          <cell r="AG113">
            <v>0</v>
          </cell>
          <cell r="BI113">
            <v>871.93540000000155</v>
          </cell>
        </row>
        <row r="114">
          <cell r="AG114">
            <v>0</v>
          </cell>
          <cell r="BI114">
            <v>-486.82845101580045</v>
          </cell>
        </row>
        <row r="115">
          <cell r="AG115">
            <v>0</v>
          </cell>
          <cell r="BI115">
            <v>-292.2570000000008</v>
          </cell>
        </row>
        <row r="116">
          <cell r="AG116">
            <v>3500</v>
          </cell>
          <cell r="BI116">
            <v>-3404.6352000000006</v>
          </cell>
        </row>
        <row r="117">
          <cell r="AG117">
            <v>0</v>
          </cell>
          <cell r="BI117">
            <v>-0.77849999999999764</v>
          </cell>
        </row>
        <row r="118">
          <cell r="AG118">
            <v>0</v>
          </cell>
          <cell r="BI118">
            <v>-483.00640000000089</v>
          </cell>
        </row>
        <row r="119">
          <cell r="AG119">
            <v>0</v>
          </cell>
          <cell r="BI119">
            <v>-13.768990000010263</v>
          </cell>
        </row>
        <row r="120">
          <cell r="AG120">
            <v>0</v>
          </cell>
          <cell r="BI120">
            <v>-20.317100000000007</v>
          </cell>
        </row>
        <row r="121">
          <cell r="AG121">
            <v>0</v>
          </cell>
          <cell r="BI121">
            <v>-1653.1447000000048</v>
          </cell>
        </row>
        <row r="122">
          <cell r="AG122">
            <v>0</v>
          </cell>
          <cell r="BI122">
            <v>-18728.4388</v>
          </cell>
        </row>
        <row r="123">
          <cell r="AG123">
            <v>0</v>
          </cell>
          <cell r="BI123">
            <v>-1784.1130000000039</v>
          </cell>
        </row>
        <row r="124">
          <cell r="AG124">
            <v>0</v>
          </cell>
          <cell r="BI124">
            <v>-130.37849999999952</v>
          </cell>
        </row>
        <row r="125">
          <cell r="AG125">
            <v>2275</v>
          </cell>
          <cell r="BI125">
            <v>-2274.9660779685846</v>
          </cell>
        </row>
        <row r="126">
          <cell r="AG126">
            <v>100</v>
          </cell>
          <cell r="BI126">
            <v>56.919300000006842</v>
          </cell>
        </row>
        <row r="127">
          <cell r="AG127">
            <v>0</v>
          </cell>
          <cell r="BI127">
            <v>-80.061300000000756</v>
          </cell>
        </row>
        <row r="128">
          <cell r="AG128">
            <v>0</v>
          </cell>
          <cell r="BI128">
            <v>-12561.855200000005</v>
          </cell>
        </row>
        <row r="129">
          <cell r="AG129">
            <v>0</v>
          </cell>
          <cell r="BI129">
            <v>402.83109999999988</v>
          </cell>
        </row>
        <row r="130">
          <cell r="AG130">
            <v>0</v>
          </cell>
          <cell r="BI130">
            <v>-4.2000000019015715E-3</v>
          </cell>
        </row>
        <row r="131">
          <cell r="AG131">
            <v>0</v>
          </cell>
          <cell r="BI131">
            <v>225.8644000000013</v>
          </cell>
        </row>
        <row r="132">
          <cell r="AG132">
            <v>8000</v>
          </cell>
          <cell r="BI132">
            <v>-7060.1238999999969</v>
          </cell>
        </row>
        <row r="133">
          <cell r="AG133">
            <v>0</v>
          </cell>
          <cell r="BI133">
            <v>163.3365000000004</v>
          </cell>
        </row>
        <row r="134">
          <cell r="AG134">
            <v>500</v>
          </cell>
          <cell r="BI134">
            <v>-21393.480100000004</v>
          </cell>
        </row>
        <row r="135">
          <cell r="AG135">
            <v>5500</v>
          </cell>
          <cell r="BI135">
            <v>-5413.2802999999985</v>
          </cell>
        </row>
        <row r="136">
          <cell r="AG136">
            <v>1811.92</v>
          </cell>
          <cell r="BI136">
            <v>-1811.9209000000001</v>
          </cell>
        </row>
        <row r="137">
          <cell r="AG137">
            <v>0</v>
          </cell>
          <cell r="BI137">
            <v>0</v>
          </cell>
        </row>
        <row r="138">
          <cell r="AG138">
            <v>1830</v>
          </cell>
          <cell r="BI138">
            <v>-1828.0815000000021</v>
          </cell>
        </row>
        <row r="139">
          <cell r="AG139">
            <v>0</v>
          </cell>
          <cell r="BI139">
            <v>0</v>
          </cell>
        </row>
        <row r="140">
          <cell r="AG140">
            <v>0</v>
          </cell>
          <cell r="BI140">
            <v>7.9999999998108251E-3</v>
          </cell>
        </row>
        <row r="141">
          <cell r="AG141">
            <v>0</v>
          </cell>
          <cell r="BI141">
            <v>-90.245500000000291</v>
          </cell>
        </row>
        <row r="142">
          <cell r="AG142">
            <v>0</v>
          </cell>
          <cell r="BI142">
            <v>-1509.8233999999989</v>
          </cell>
        </row>
        <row r="143">
          <cell r="AG143">
            <v>0</v>
          </cell>
          <cell r="BI143">
            <v>36.326399999994479</v>
          </cell>
        </row>
        <row r="144">
          <cell r="BI144">
            <v>498.18489999999997</v>
          </cell>
        </row>
        <row r="145">
          <cell r="AG145">
            <v>0</v>
          </cell>
          <cell r="BI145">
            <v>2646.4039999999986</v>
          </cell>
        </row>
        <row r="146">
          <cell r="AG146">
            <v>0</v>
          </cell>
          <cell r="BI146">
            <v>-8038.9601999999986</v>
          </cell>
        </row>
        <row r="147">
          <cell r="AG147">
            <v>0</v>
          </cell>
          <cell r="BI147">
            <v>-6871.0550000000057</v>
          </cell>
        </row>
        <row r="148">
          <cell r="AG148">
            <v>0</v>
          </cell>
          <cell r="BI148">
            <v>914.36909999999978</v>
          </cell>
        </row>
        <row r="149">
          <cell r="AG149">
            <v>0</v>
          </cell>
          <cell r="BI149">
            <v>711.49490875777678</v>
          </cell>
        </row>
        <row r="150">
          <cell r="AG150">
            <v>10000</v>
          </cell>
          <cell r="BI150">
            <v>-12309.918550000002</v>
          </cell>
        </row>
        <row r="151">
          <cell r="AG151">
            <v>0</v>
          </cell>
          <cell r="BI151">
            <v>1.5999999977793777E-3</v>
          </cell>
        </row>
        <row r="152">
          <cell r="AG152">
            <v>5000</v>
          </cell>
          <cell r="BI152">
            <v>-4919.0501999999979</v>
          </cell>
        </row>
        <row r="153">
          <cell r="AG153">
            <v>0</v>
          </cell>
          <cell r="BI153">
            <v>9.0264999999988049</v>
          </cell>
        </row>
        <row r="154">
          <cell r="AG154">
            <v>0</v>
          </cell>
          <cell r="BI154">
            <v>1.6906999999989694</v>
          </cell>
        </row>
        <row r="155">
          <cell r="AG155">
            <v>0</v>
          </cell>
          <cell r="BI155">
            <v>-35.260000000000019</v>
          </cell>
        </row>
        <row r="156">
          <cell r="AG156">
            <v>0</v>
          </cell>
          <cell r="BI156">
            <v>-3395.8121999999994</v>
          </cell>
        </row>
        <row r="157">
          <cell r="AG157">
            <v>0</v>
          </cell>
          <cell r="BI157">
            <v>8884.4724000000006</v>
          </cell>
        </row>
        <row r="158">
          <cell r="AG158">
            <v>0</v>
          </cell>
          <cell r="BI158">
            <v>-544.34529999999745</v>
          </cell>
        </row>
        <row r="159">
          <cell r="AG159">
            <v>0</v>
          </cell>
          <cell r="BI159">
            <v>2.4298000000035245</v>
          </cell>
        </row>
        <row r="160">
          <cell r="AG160">
            <v>0</v>
          </cell>
          <cell r="BI160">
            <v>-1602.9684000000007</v>
          </cell>
        </row>
        <row r="161">
          <cell r="AG161">
            <v>0</v>
          </cell>
          <cell r="BI161">
            <v>-4406.4582999999921</v>
          </cell>
        </row>
        <row r="162">
          <cell r="AG162">
            <v>0</v>
          </cell>
          <cell r="BI162">
            <v>-24338.461800000001</v>
          </cell>
        </row>
        <row r="163">
          <cell r="AG163">
            <v>0</v>
          </cell>
          <cell r="BI163">
            <v>21224.370899999998</v>
          </cell>
        </row>
        <row r="164">
          <cell r="AG164">
            <v>0</v>
          </cell>
          <cell r="BI164">
            <v>218.90550000000007</v>
          </cell>
        </row>
        <row r="165">
          <cell r="AG165">
            <v>0</v>
          </cell>
          <cell r="BI165">
            <v>-56.552300000000017</v>
          </cell>
        </row>
        <row r="166">
          <cell r="AG166">
            <v>0</v>
          </cell>
          <cell r="BI166">
            <v>-43.067399999999836</v>
          </cell>
        </row>
        <row r="167">
          <cell r="AG167">
            <v>1330.06</v>
          </cell>
          <cell r="BI167">
            <v>-1330.0623000000051</v>
          </cell>
        </row>
        <row r="168">
          <cell r="AG168">
            <v>0</v>
          </cell>
          <cell r="BI168">
            <v>-15414.386800000007</v>
          </cell>
        </row>
        <row r="169">
          <cell r="AG169">
            <v>6650</v>
          </cell>
          <cell r="BI169">
            <v>8765.0501000000022</v>
          </cell>
        </row>
        <row r="170">
          <cell r="AG170">
            <v>10200</v>
          </cell>
          <cell r="BI170">
            <v>34829.735700000005</v>
          </cell>
        </row>
        <row r="171">
          <cell r="AG171">
            <v>0</v>
          </cell>
          <cell r="BI171">
            <v>-45027.364489999971</v>
          </cell>
        </row>
        <row r="172">
          <cell r="AG172">
            <v>0</v>
          </cell>
          <cell r="BI172">
            <v>-5847.6659999999993</v>
          </cell>
        </row>
        <row r="173">
          <cell r="AG173">
            <v>0</v>
          </cell>
          <cell r="BI173">
            <v>-3.6399999999996453</v>
          </cell>
        </row>
        <row r="174">
          <cell r="AG174">
            <v>4762.55</v>
          </cell>
          <cell r="BI174">
            <v>-4762.549300000017</v>
          </cell>
        </row>
        <row r="175">
          <cell r="AG175">
            <v>4000</v>
          </cell>
          <cell r="BI175">
            <v>-2483.5815999999959</v>
          </cell>
        </row>
        <row r="176">
          <cell r="AG176">
            <v>0</v>
          </cell>
          <cell r="BI176">
            <v>539.14659999999844</v>
          </cell>
        </row>
        <row r="177">
          <cell r="AG177">
            <v>0</v>
          </cell>
          <cell r="BI177">
            <v>347.84079999999813</v>
          </cell>
        </row>
        <row r="178">
          <cell r="AG178">
            <v>0</v>
          </cell>
          <cell r="BI178">
            <v>-1.2774999999997385</v>
          </cell>
        </row>
        <row r="179">
          <cell r="AG179">
            <v>0</v>
          </cell>
          <cell r="BI179">
            <v>1067.9003999999973</v>
          </cell>
        </row>
        <row r="180">
          <cell r="AG180">
            <v>10000</v>
          </cell>
          <cell r="BI180">
            <v>-5694.1249999999964</v>
          </cell>
        </row>
        <row r="181">
          <cell r="AG181">
            <v>0</v>
          </cell>
          <cell r="BI181">
            <v>73.655600000003687</v>
          </cell>
        </row>
        <row r="182">
          <cell r="AG182">
            <v>0</v>
          </cell>
          <cell r="BI182">
            <v>-9825.1943999999985</v>
          </cell>
        </row>
        <row r="183">
          <cell r="AG183">
            <v>0</v>
          </cell>
          <cell r="BI183">
            <v>-1946.9673000000057</v>
          </cell>
        </row>
        <row r="184">
          <cell r="AG184">
            <v>0</v>
          </cell>
          <cell r="BI184">
            <v>7119.9991</v>
          </cell>
        </row>
        <row r="185">
          <cell r="AG185">
            <v>0</v>
          </cell>
          <cell r="BI185">
            <v>13475.690999999997</v>
          </cell>
        </row>
        <row r="186">
          <cell r="AG186">
            <v>0</v>
          </cell>
          <cell r="BI186">
            <v>-8368.2157000000025</v>
          </cell>
        </row>
        <row r="187">
          <cell r="AG187">
            <v>0</v>
          </cell>
          <cell r="BI187">
            <v>-1949.4595000000018</v>
          </cell>
        </row>
        <row r="188">
          <cell r="AG188">
            <v>0</v>
          </cell>
          <cell r="BI188">
            <v>0</v>
          </cell>
        </row>
        <row r="189">
          <cell r="AG189">
            <v>0</v>
          </cell>
          <cell r="BI189">
            <v>-5552.9380000000165</v>
          </cell>
        </row>
        <row r="190">
          <cell r="AG190">
            <v>0</v>
          </cell>
          <cell r="BI190">
            <v>-291.46630000000044</v>
          </cell>
        </row>
        <row r="191">
          <cell r="AG191">
            <v>0</v>
          </cell>
          <cell r="BI191">
            <v>-22.866999999999749</v>
          </cell>
        </row>
        <row r="192">
          <cell r="AG192">
            <v>0</v>
          </cell>
          <cell r="BI192">
            <v>0.45970000000124855</v>
          </cell>
        </row>
        <row r="193">
          <cell r="AG193">
            <v>0</v>
          </cell>
          <cell r="BI193">
            <v>-2.6590000000043883</v>
          </cell>
        </row>
        <row r="194">
          <cell r="AG194">
            <v>0</v>
          </cell>
          <cell r="BI194">
            <v>-724.66160000000036</v>
          </cell>
        </row>
        <row r="195">
          <cell r="AG195">
            <v>0</v>
          </cell>
          <cell r="BI195">
            <v>8356.818299999999</v>
          </cell>
        </row>
        <row r="196">
          <cell r="AG196">
            <v>0</v>
          </cell>
          <cell r="BI196">
            <v>2562.8873000000031</v>
          </cell>
        </row>
        <row r="197">
          <cell r="AG197">
            <v>0</v>
          </cell>
          <cell r="BI197">
            <v>26.260400000006239</v>
          </cell>
        </row>
        <row r="198">
          <cell r="AG198">
            <v>0</v>
          </cell>
          <cell r="BI198">
            <v>4190.7723999999998</v>
          </cell>
        </row>
        <row r="199">
          <cell r="AG199">
            <v>0</v>
          </cell>
          <cell r="BI199">
            <v>-774.9496000000006</v>
          </cell>
        </row>
        <row r="200">
          <cell r="AG200">
            <v>0</v>
          </cell>
          <cell r="BI200">
            <v>18.241000000005442</v>
          </cell>
        </row>
        <row r="201">
          <cell r="AG201">
            <v>0</v>
          </cell>
          <cell r="BI201">
            <v>2501.1514999999999</v>
          </cell>
        </row>
        <row r="202">
          <cell r="AG202">
            <v>0</v>
          </cell>
          <cell r="BI202">
            <v>105.90690000000207</v>
          </cell>
        </row>
        <row r="203">
          <cell r="AG203">
            <v>0</v>
          </cell>
          <cell r="BI203">
            <v>-225.76390000000123</v>
          </cell>
        </row>
        <row r="204">
          <cell r="AG204">
            <v>0</v>
          </cell>
          <cell r="BI204">
            <v>0.80379999999695428</v>
          </cell>
        </row>
        <row r="205">
          <cell r="AG205">
            <v>0</v>
          </cell>
          <cell r="BI205">
            <v>22453.216199999995</v>
          </cell>
        </row>
        <row r="206">
          <cell r="AG206">
            <v>0</v>
          </cell>
          <cell r="BI206">
            <v>-23346.706999999995</v>
          </cell>
        </row>
        <row r="207">
          <cell r="AG207">
            <v>0</v>
          </cell>
          <cell r="BI207">
            <v>-1710.4371999999973</v>
          </cell>
        </row>
        <row r="208">
          <cell r="AG208">
            <v>0</v>
          </cell>
          <cell r="BI208">
            <v>1594.0310999999988</v>
          </cell>
        </row>
        <row r="209">
          <cell r="AG209">
            <v>365</v>
          </cell>
          <cell r="BI209">
            <v>-363.78440000000182</v>
          </cell>
        </row>
        <row r="210">
          <cell r="AG210">
            <v>0</v>
          </cell>
          <cell r="BI210">
            <v>-40.13379999999961</v>
          </cell>
        </row>
        <row r="211">
          <cell r="AG211">
            <v>400</v>
          </cell>
          <cell r="BI211">
            <v>-383.33250000000169</v>
          </cell>
        </row>
        <row r="212">
          <cell r="AG212">
            <v>0</v>
          </cell>
          <cell r="BI212">
            <v>97.697499999996595</v>
          </cell>
        </row>
        <row r="213">
          <cell r="AG213">
            <v>0</v>
          </cell>
          <cell r="BI213">
            <v>746.90890000000013</v>
          </cell>
        </row>
        <row r="214">
          <cell r="AG214">
            <v>3000</v>
          </cell>
          <cell r="BI214">
            <v>-2974.2107999999917</v>
          </cell>
        </row>
        <row r="215">
          <cell r="AG215">
            <v>0</v>
          </cell>
          <cell r="BI215">
            <v>-6.5025999999999513</v>
          </cell>
        </row>
        <row r="216">
          <cell r="AG216">
            <v>0</v>
          </cell>
          <cell r="BI216">
            <v>-1087.8327000000006</v>
          </cell>
        </row>
        <row r="217">
          <cell r="AG217">
            <v>0</v>
          </cell>
          <cell r="BI217">
            <v>456.75890000000038</v>
          </cell>
        </row>
        <row r="218">
          <cell r="AG218">
            <v>0</v>
          </cell>
          <cell r="BI218">
            <v>-215.06290000000081</v>
          </cell>
        </row>
        <row r="219">
          <cell r="AG219">
            <v>0</v>
          </cell>
          <cell r="BI219">
            <v>4032.868099999997</v>
          </cell>
        </row>
        <row r="220">
          <cell r="AG220">
            <v>0</v>
          </cell>
          <cell r="BI220">
            <v>129.19219999999677</v>
          </cell>
        </row>
        <row r="221">
          <cell r="AG221">
            <v>0</v>
          </cell>
          <cell r="BI221">
            <v>-3004.9317999999989</v>
          </cell>
        </row>
        <row r="222">
          <cell r="AG222">
            <v>0</v>
          </cell>
          <cell r="BI222">
            <v>-3802.7998999999991</v>
          </cell>
        </row>
        <row r="223">
          <cell r="AG223">
            <v>0</v>
          </cell>
          <cell r="BI223">
            <v>6844.78</v>
          </cell>
        </row>
        <row r="224">
          <cell r="AG224">
            <v>0</v>
          </cell>
          <cell r="BI224">
            <v>227.97589999999943</v>
          </cell>
        </row>
        <row r="225">
          <cell r="AG225">
            <v>400</v>
          </cell>
          <cell r="BI225">
            <v>-391.72199999999754</v>
          </cell>
        </row>
        <row r="226">
          <cell r="AG226">
            <v>0</v>
          </cell>
          <cell r="BI226">
            <v>66.653000000000034</v>
          </cell>
        </row>
        <row r="227">
          <cell r="AG227">
            <v>2000</v>
          </cell>
          <cell r="BI227">
            <v>-234.80120000000124</v>
          </cell>
        </row>
        <row r="228">
          <cell r="AG228">
            <v>3000</v>
          </cell>
          <cell r="BI228">
            <v>-2869.937699999999</v>
          </cell>
        </row>
        <row r="229">
          <cell r="AG229">
            <v>0</v>
          </cell>
          <cell r="BI229">
            <v>-5217.149900000004</v>
          </cell>
        </row>
        <row r="230">
          <cell r="AG230">
            <v>0</v>
          </cell>
          <cell r="BI230">
            <v>4925.0938999999989</v>
          </cell>
        </row>
        <row r="231">
          <cell r="AG231">
            <v>0</v>
          </cell>
          <cell r="BI231">
            <v>-3398.7140999999983</v>
          </cell>
        </row>
        <row r="232">
          <cell r="AG232">
            <v>0</v>
          </cell>
          <cell r="BI232">
            <v>1.8999999992956873E-3</v>
          </cell>
        </row>
        <row r="233">
          <cell r="AG233">
            <v>2500</v>
          </cell>
          <cell r="BI233">
            <v>-1933.9172000000003</v>
          </cell>
        </row>
        <row r="234">
          <cell r="AG234">
            <v>0</v>
          </cell>
          <cell r="BI234">
            <v>-607.79419999999982</v>
          </cell>
        </row>
        <row r="235">
          <cell r="AG235">
            <v>0</v>
          </cell>
          <cell r="BI235">
            <v>-1377.0264000000032</v>
          </cell>
        </row>
        <row r="236">
          <cell r="AG236">
            <v>10000</v>
          </cell>
          <cell r="BI236">
            <v>-2997.4122999999918</v>
          </cell>
        </row>
        <row r="237">
          <cell r="AG237">
            <v>5000</v>
          </cell>
          <cell r="BI237">
            <v>-2967.9644999999928</v>
          </cell>
        </row>
        <row r="238">
          <cell r="AG238">
            <v>0</v>
          </cell>
          <cell r="BI238">
            <v>1794.353700000001</v>
          </cell>
        </row>
        <row r="239">
          <cell r="AG239">
            <v>0</v>
          </cell>
          <cell r="BI239">
            <v>-2.9000000035921403E-3</v>
          </cell>
        </row>
        <row r="240">
          <cell r="AG240">
            <v>0</v>
          </cell>
          <cell r="BI240">
            <v>830.83839999999998</v>
          </cell>
        </row>
        <row r="241">
          <cell r="AG241">
            <v>0</v>
          </cell>
          <cell r="BI241">
            <v>-762.72115699999904</v>
          </cell>
        </row>
        <row r="242">
          <cell r="AG242">
            <v>0</v>
          </cell>
          <cell r="BI242">
            <v>0.38249999999999318</v>
          </cell>
        </row>
        <row r="243">
          <cell r="AG243">
            <v>0</v>
          </cell>
          <cell r="BI243">
            <v>5380.6573000000026</v>
          </cell>
        </row>
        <row r="244">
          <cell r="AG244">
            <v>5000</v>
          </cell>
          <cell r="BI244">
            <v>-8233.554500000002</v>
          </cell>
        </row>
        <row r="245">
          <cell r="AG245">
            <v>0</v>
          </cell>
          <cell r="BI245">
            <v>-0.76620000000548316</v>
          </cell>
        </row>
        <row r="246">
          <cell r="AG246">
            <v>0</v>
          </cell>
          <cell r="BI246">
            <v>4.4600000000173168E-2</v>
          </cell>
        </row>
        <row r="247">
          <cell r="AG247">
            <v>0</v>
          </cell>
          <cell r="BI247">
            <v>187.74930000000012</v>
          </cell>
        </row>
        <row r="248">
          <cell r="AG248">
            <v>0</v>
          </cell>
          <cell r="BI248">
            <v>-1576.1011999999978</v>
          </cell>
        </row>
        <row r="249">
          <cell r="AG249">
            <v>0</v>
          </cell>
          <cell r="BI249">
            <v>-36.048100000000318</v>
          </cell>
        </row>
        <row r="250">
          <cell r="AG250">
            <v>0</v>
          </cell>
          <cell r="BI250">
            <v>2025.1588999999972</v>
          </cell>
        </row>
        <row r="251">
          <cell r="AG251">
            <v>0</v>
          </cell>
          <cell r="BI251">
            <v>135.66610000000017</v>
          </cell>
        </row>
        <row r="252">
          <cell r="AG252">
            <v>0</v>
          </cell>
          <cell r="BI252">
            <v>-119.36110000000004</v>
          </cell>
        </row>
        <row r="253">
          <cell r="AG253">
            <v>0</v>
          </cell>
          <cell r="BI253">
            <v>-1699.8345999999972</v>
          </cell>
        </row>
        <row r="254">
          <cell r="AG254">
            <v>0</v>
          </cell>
          <cell r="BI254">
            <v>5.2889999997432824E-2</v>
          </cell>
        </row>
        <row r="255">
          <cell r="AG255">
            <v>0</v>
          </cell>
          <cell r="BI255">
            <v>62.33810000000085</v>
          </cell>
        </row>
        <row r="256">
          <cell r="AG256">
            <v>0</v>
          </cell>
          <cell r="BI256">
            <v>-75932.539600000004</v>
          </cell>
        </row>
        <row r="257">
          <cell r="AG257">
            <v>0</v>
          </cell>
          <cell r="BI257">
            <v>9.0501000000001568</v>
          </cell>
        </row>
        <row r="258">
          <cell r="AG258">
            <v>0</v>
          </cell>
          <cell r="BI258">
            <v>-3403.3702999999969</v>
          </cell>
        </row>
        <row r="259">
          <cell r="AG259">
            <v>0</v>
          </cell>
          <cell r="BI259">
            <v>-310.00960000000191</v>
          </cell>
        </row>
        <row r="260">
          <cell r="AG260">
            <v>0</v>
          </cell>
          <cell r="BI260">
            <v>113.69280000000074</v>
          </cell>
        </row>
        <row r="261">
          <cell r="AG261">
            <v>0</v>
          </cell>
          <cell r="BI261">
            <v>158.86939999999524</v>
          </cell>
        </row>
        <row r="262">
          <cell r="AG262">
            <v>0</v>
          </cell>
          <cell r="BI262">
            <v>363.46130000000085</v>
          </cell>
        </row>
        <row r="263">
          <cell r="AG263">
            <v>0</v>
          </cell>
          <cell r="BI263">
            <v>-4.0999999987434421E-3</v>
          </cell>
        </row>
        <row r="264">
          <cell r="AG264">
            <v>0</v>
          </cell>
          <cell r="BI264">
            <v>684.85509999999908</v>
          </cell>
        </row>
        <row r="265">
          <cell r="AG265">
            <v>0</v>
          </cell>
          <cell r="BI265">
            <v>-871.77390000000173</v>
          </cell>
        </row>
        <row r="266">
          <cell r="AG266">
            <v>297.13</v>
          </cell>
          <cell r="BI266">
            <v>-297.1281000000003</v>
          </cell>
        </row>
        <row r="267">
          <cell r="AG267">
            <v>2847.6</v>
          </cell>
          <cell r="BI267">
            <v>-2847.6031000000039</v>
          </cell>
        </row>
        <row r="268">
          <cell r="AG268">
            <v>0</v>
          </cell>
          <cell r="BI268">
            <v>-2131.6079000000068</v>
          </cell>
        </row>
        <row r="269">
          <cell r="AG269">
            <v>5000</v>
          </cell>
          <cell r="BI269">
            <v>-4911.1242000000038</v>
          </cell>
        </row>
        <row r="270">
          <cell r="AG270">
            <v>10070</v>
          </cell>
          <cell r="BI270">
            <v>-10065.3789</v>
          </cell>
        </row>
        <row r="271">
          <cell r="AG271">
            <v>0</v>
          </cell>
          <cell r="BI271">
            <v>0.89959999999950924</v>
          </cell>
        </row>
        <row r="272">
          <cell r="AG272">
            <v>0</v>
          </cell>
          <cell r="BI272">
            <v>3960.3515000000002</v>
          </cell>
        </row>
        <row r="273">
          <cell r="AG273">
            <v>5000</v>
          </cell>
          <cell r="BI273">
            <v>-5770.8160000000025</v>
          </cell>
        </row>
        <row r="283">
          <cell r="AG283">
            <v>11400</v>
          </cell>
          <cell r="BI283">
            <v>-11399.589400000021</v>
          </cell>
        </row>
      </sheetData>
      <sheetData sheetId="3"/>
      <sheetData sheetId="4">
        <row r="4">
          <cell r="C4">
            <v>6.82</v>
          </cell>
          <cell r="D4">
            <v>2.65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68"/>
  <sheetViews>
    <sheetView tabSelected="1" topLeftCell="N90" workbookViewId="0">
      <selection activeCell="K312" sqref="K312"/>
    </sheetView>
  </sheetViews>
  <sheetFormatPr defaultRowHeight="15.75"/>
  <cols>
    <col min="1" max="1" width="10.625" style="50" customWidth="1"/>
    <col min="4" max="4" width="10.875" customWidth="1"/>
    <col min="7" max="7" width="11.375" customWidth="1"/>
    <col min="11" max="11" width="10" customWidth="1"/>
    <col min="18" max="18" width="11.125" customWidth="1"/>
  </cols>
  <sheetData>
    <row r="1" spans="1:33" hidden="1">
      <c r="A1" s="1"/>
      <c r="B1" s="2">
        <f t="shared" ref="B1:J1" si="0">SUM(B10:B307)</f>
        <v>1976028.7859999994</v>
      </c>
      <c r="C1" s="2">
        <f t="shared" si="0"/>
        <v>1038029.2360000005</v>
      </c>
      <c r="D1" s="2">
        <f t="shared" si="0"/>
        <v>3028022.8020000015</v>
      </c>
      <c r="E1" s="2">
        <f t="shared" si="0"/>
        <v>1993450.331</v>
      </c>
      <c r="F1" s="2">
        <f t="shared" si="0"/>
        <v>1047621.5969999997</v>
      </c>
      <c r="G1" s="2">
        <f t="shared" si="0"/>
        <v>3055896.7980000013</v>
      </c>
      <c r="H1" s="2">
        <f t="shared" si="0"/>
        <v>17421.025000000009</v>
      </c>
      <c r="I1" s="2">
        <f t="shared" si="0"/>
        <v>9592.3610000000044</v>
      </c>
      <c r="J1" s="2">
        <f t="shared" si="0"/>
        <v>27013.38600000001</v>
      </c>
      <c r="K1" s="2">
        <f ca="1">SUM(K10:K308)</f>
        <v>-440368.33240091614</v>
      </c>
      <c r="L1" s="2">
        <f ca="1">[1]Оплата!AG2</f>
        <v>246226.40000000002</v>
      </c>
      <c r="M1" s="2">
        <f>SUM(M10:M319)</f>
        <v>124671.74830000005</v>
      </c>
      <c r="N1" s="2">
        <f>SUM(N10:N319)</f>
        <v>26406.272150000015</v>
      </c>
      <c r="O1" s="2">
        <f>SUM(O10:O308)</f>
        <v>151078.0204500001</v>
      </c>
      <c r="P1" s="2">
        <f t="shared" ref="P1" si="1">SUM(P10:P308)</f>
        <v>0</v>
      </c>
      <c r="Q1" s="2"/>
      <c r="R1" s="2">
        <f ca="1">SUM(R10:R308)</f>
        <v>-333819.95285091619</v>
      </c>
      <c r="S1" s="3"/>
    </row>
    <row r="2" spans="1:33" hidden="1">
      <c r="A2" s="4"/>
      <c r="D2" s="3"/>
      <c r="G2" s="3"/>
      <c r="J2" s="3"/>
      <c r="K2" s="3">
        <f ca="1">[1]Оплата!BI2</f>
        <v>-440368.33240091614</v>
      </c>
      <c r="L2" s="3">
        <f ca="1">[1]Оплата!AG2</f>
        <v>246226.40000000002</v>
      </c>
      <c r="O2" s="3">
        <f>[1]Оплата!R1</f>
        <v>151078.0204500001</v>
      </c>
      <c r="P2" s="3">
        <f>[1]Оплата!Q1</f>
        <v>224810.38797000001</v>
      </c>
      <c r="R2" s="3">
        <f ca="1">[1]Оплата!BJ2</f>
        <v>-326973.49015091616</v>
      </c>
      <c r="S2" s="3">
        <f ca="1">R1-R2</f>
        <v>-6846.4627000000328</v>
      </c>
    </row>
    <row r="3" spans="1:33" ht="19.5" hidden="1">
      <c r="A3" s="5"/>
      <c r="M3" s="6"/>
      <c r="N3" s="6"/>
      <c r="O3" s="6"/>
      <c r="P3" s="6"/>
      <c r="Q3" s="6"/>
      <c r="R3" s="7"/>
      <c r="U3" s="8" t="s">
        <v>0</v>
      </c>
      <c r="V3" s="8"/>
      <c r="W3" s="8"/>
      <c r="X3" s="8"/>
      <c r="Y3" s="8"/>
      <c r="Z3" s="8"/>
      <c r="AA3" s="8"/>
      <c r="AB3" s="8"/>
      <c r="AC3" s="8"/>
      <c r="AD3" s="8"/>
    </row>
    <row r="4" spans="1:33" ht="19.5" hidden="1">
      <c r="A4" s="5"/>
      <c r="U4" s="8" t="s">
        <v>1</v>
      </c>
      <c r="V4" s="8"/>
      <c r="W4" s="8"/>
      <c r="X4" s="8"/>
      <c r="Y4" s="8"/>
      <c r="Z4" s="8"/>
      <c r="AA4" s="8"/>
      <c r="AB4" s="8"/>
      <c r="AC4" s="8"/>
      <c r="AD4" s="8"/>
    </row>
    <row r="5" spans="1:33" hidden="1">
      <c r="A5" s="5"/>
      <c r="O5" s="9"/>
      <c r="P5" s="9"/>
      <c r="Q5" s="9"/>
      <c r="R5" s="9"/>
      <c r="U5" s="10"/>
    </row>
    <row r="6" spans="1:33" ht="16.5" thickBot="1">
      <c r="A6" s="11"/>
      <c r="D6" s="12" t="s">
        <v>2</v>
      </c>
      <c r="G6" s="12"/>
      <c r="J6" s="12"/>
      <c r="K6" s="12"/>
      <c r="L6" s="12" t="s">
        <v>3</v>
      </c>
      <c r="M6" s="12">
        <f>[1]запросы!C4</f>
        <v>6.82</v>
      </c>
      <c r="N6" s="12">
        <f>[1]запросы!D4</f>
        <v>2.65</v>
      </c>
    </row>
    <row r="7" spans="1:33" ht="30.75" thickBot="1">
      <c r="A7" s="13" t="s">
        <v>4</v>
      </c>
      <c r="B7" s="14">
        <v>44493</v>
      </c>
      <c r="C7" s="15">
        <v>44463</v>
      </c>
      <c r="D7" s="16"/>
      <c r="E7" s="14">
        <v>44525</v>
      </c>
      <c r="F7" s="15">
        <v>44493</v>
      </c>
      <c r="G7" s="16"/>
      <c r="H7" s="17" t="s">
        <v>5</v>
      </c>
      <c r="I7" s="15"/>
      <c r="J7" s="16"/>
      <c r="K7" s="18" t="s">
        <v>6</v>
      </c>
      <c r="L7" s="19" t="s">
        <v>7</v>
      </c>
      <c r="M7" s="20" t="s">
        <v>8</v>
      </c>
      <c r="N7" s="21"/>
      <c r="O7" s="22"/>
      <c r="P7" s="19" t="s">
        <v>9</v>
      </c>
      <c r="Q7" s="19"/>
      <c r="R7" s="23" t="s">
        <v>10</v>
      </c>
      <c r="S7" s="24"/>
    </row>
    <row r="8" spans="1:33" ht="18.75" thickBot="1">
      <c r="A8" s="25">
        <v>2021</v>
      </c>
      <c r="B8" s="17" t="s">
        <v>11</v>
      </c>
      <c r="C8" s="15"/>
      <c r="D8" s="16"/>
      <c r="E8" s="17" t="s">
        <v>11</v>
      </c>
      <c r="F8" s="15"/>
      <c r="G8" s="16"/>
      <c r="H8" s="17" t="s">
        <v>11</v>
      </c>
      <c r="I8" s="15"/>
      <c r="J8" s="16"/>
      <c r="K8" s="26"/>
      <c r="L8" s="27"/>
      <c r="M8" s="20" t="s">
        <v>12</v>
      </c>
      <c r="N8" s="21"/>
      <c r="O8" s="22"/>
      <c r="P8" s="27" t="s">
        <v>13</v>
      </c>
      <c r="Q8" s="27" t="s">
        <v>14</v>
      </c>
      <c r="R8" s="28"/>
      <c r="S8" s="29"/>
    </row>
    <row r="9" spans="1:33" ht="26.25" thickBot="1">
      <c r="A9" s="30" t="s">
        <v>15</v>
      </c>
      <c r="B9" s="31" t="s">
        <v>16</v>
      </c>
      <c r="C9" s="32" t="s">
        <v>17</v>
      </c>
      <c r="D9" s="33" t="s">
        <v>18</v>
      </c>
      <c r="E9" s="31" t="s">
        <v>16</v>
      </c>
      <c r="F9" s="32" t="s">
        <v>17</v>
      </c>
      <c r="G9" s="33" t="s">
        <v>18</v>
      </c>
      <c r="H9" s="31" t="s">
        <v>16</v>
      </c>
      <c r="I9" s="32" t="s">
        <v>17</v>
      </c>
      <c r="J9" s="33" t="s">
        <v>19</v>
      </c>
      <c r="K9" s="34">
        <v>44493</v>
      </c>
      <c r="L9" s="34">
        <v>44525</v>
      </c>
      <c r="M9" s="35" t="s">
        <v>20</v>
      </c>
      <c r="N9" s="35" t="s">
        <v>21</v>
      </c>
      <c r="O9" s="35" t="s">
        <v>19</v>
      </c>
      <c r="P9" s="36" t="s">
        <v>22</v>
      </c>
      <c r="Q9" s="36"/>
      <c r="R9" s="37">
        <f>C7</f>
        <v>44463</v>
      </c>
      <c r="S9" s="38" t="s">
        <v>23</v>
      </c>
      <c r="X9" s="8" t="s">
        <v>0</v>
      </c>
      <c r="Y9" s="8"/>
      <c r="Z9" s="8"/>
      <c r="AA9" s="8"/>
      <c r="AB9" s="8"/>
      <c r="AC9" s="8"/>
      <c r="AD9" s="8"/>
      <c r="AE9" s="8"/>
      <c r="AF9" s="8"/>
      <c r="AG9" s="8"/>
    </row>
    <row r="10" spans="1:33" ht="19.5">
      <c r="A10" s="39" t="s">
        <v>24</v>
      </c>
      <c r="B10" s="40">
        <v>4058.65</v>
      </c>
      <c r="C10" s="40">
        <v>2072.27</v>
      </c>
      <c r="D10" s="40">
        <v>6131.05</v>
      </c>
      <c r="E10" s="40">
        <v>4093.51</v>
      </c>
      <c r="F10" s="40">
        <v>2072.2800000000002</v>
      </c>
      <c r="G10" s="40">
        <v>6165.92</v>
      </c>
      <c r="H10" s="40">
        <f>E10-B10</f>
        <v>34.860000000000127</v>
      </c>
      <c r="I10" s="40">
        <f>F10-C10</f>
        <v>1.0000000000218279E-2</v>
      </c>
      <c r="J10" s="40">
        <f>SUM(H10:I10)</f>
        <v>34.870000000000346</v>
      </c>
      <c r="K10" s="40">
        <f ca="1">[1]Оплата!BI8</f>
        <v>-491.15310000000147</v>
      </c>
      <c r="L10" s="40">
        <f ca="1">[1]Оплата!AG8</f>
        <v>0</v>
      </c>
      <c r="M10" s="40">
        <f>H10*M$6</f>
        <v>237.74520000000089</v>
      </c>
      <c r="N10" s="39">
        <f>I10*N$6</f>
        <v>2.6500000000578439E-2</v>
      </c>
      <c r="O10" s="39">
        <f>SUM(M10:N10)</f>
        <v>237.77170000000146</v>
      </c>
      <c r="P10" s="39"/>
      <c r="Q10" s="39"/>
      <c r="R10" s="41">
        <f ca="1">K10-O10+L10+P10</f>
        <v>-728.92480000000296</v>
      </c>
      <c r="S10" s="41" t="str">
        <f>A10</f>
        <v xml:space="preserve">№002 </v>
      </c>
      <c r="X10" s="8" t="s">
        <v>1</v>
      </c>
      <c r="Y10" s="8"/>
      <c r="Z10" s="8"/>
      <c r="AA10" s="8"/>
      <c r="AB10" s="8"/>
      <c r="AC10" s="8"/>
      <c r="AD10" s="8"/>
      <c r="AE10" s="8"/>
      <c r="AF10" s="8"/>
      <c r="AG10" s="8"/>
    </row>
    <row r="11" spans="1:33">
      <c r="A11" s="9" t="s">
        <v>25</v>
      </c>
      <c r="B11" s="42">
        <v>4384.9800000000005</v>
      </c>
      <c r="C11" s="3">
        <v>5456.72</v>
      </c>
      <c r="D11" s="9">
        <v>9841.83</v>
      </c>
      <c r="E11" s="9">
        <v>4385.0200000000004</v>
      </c>
      <c r="F11" s="9">
        <v>5456.7300000000005</v>
      </c>
      <c r="G11" s="9">
        <v>9841.880000000001</v>
      </c>
      <c r="H11" s="42">
        <f t="shared" ref="H11:I16" si="2">E11-B11</f>
        <v>3.999999999996362E-2</v>
      </c>
      <c r="I11" s="3">
        <f t="shared" si="2"/>
        <v>1.0000000000218279E-2</v>
      </c>
      <c r="J11" s="9">
        <f t="shared" ref="J11:J80" si="3">SUM(H11:I11)</f>
        <v>5.0000000000181899E-2</v>
      </c>
      <c r="K11" s="9">
        <f ca="1">[1]Оплата!BI9</f>
        <v>3312.8161999999993</v>
      </c>
      <c r="L11" s="9">
        <f ca="1">[1]Оплата!AG9</f>
        <v>0</v>
      </c>
      <c r="M11" s="42">
        <f>H11*M$6</f>
        <v>0.27279999999975191</v>
      </c>
      <c r="N11" s="9">
        <f>I11*N$6</f>
        <v>2.6500000000578439E-2</v>
      </c>
      <c r="O11" s="9">
        <f>SUM(M11:N11)</f>
        <v>0.29930000000033036</v>
      </c>
      <c r="P11" s="9"/>
      <c r="Q11" s="9"/>
      <c r="R11" s="3">
        <f ca="1">K11-O11+L11+P11</f>
        <v>3312.5168999999992</v>
      </c>
      <c r="S11" s="3" t="str">
        <f t="shared" ref="S11:S80" si="4">A11</f>
        <v xml:space="preserve">№003 </v>
      </c>
    </row>
    <row r="12" spans="1:33">
      <c r="A12" s="39" t="s">
        <v>26</v>
      </c>
      <c r="B12" s="40">
        <v>6573.68</v>
      </c>
      <c r="C12" s="40">
        <v>2498.58</v>
      </c>
      <c r="D12" s="40">
        <v>9072.27</v>
      </c>
      <c r="E12" s="40">
        <v>6590.72</v>
      </c>
      <c r="F12" s="40">
        <v>2506.14</v>
      </c>
      <c r="G12" s="40">
        <v>9096.8700000000008</v>
      </c>
      <c r="H12" s="40">
        <f t="shared" si="2"/>
        <v>17.039999999999964</v>
      </c>
      <c r="I12" s="40">
        <f t="shared" si="2"/>
        <v>7.5599999999999454</v>
      </c>
      <c r="J12" s="40">
        <f t="shared" si="3"/>
        <v>24.599999999999909</v>
      </c>
      <c r="K12" s="40">
        <f ca="1">[1]Оплата!BI10</f>
        <v>-2139.0698000000016</v>
      </c>
      <c r="L12" s="40">
        <f ca="1">[1]Оплата!AG10</f>
        <v>0</v>
      </c>
      <c r="M12" s="40">
        <f>H12*M$6</f>
        <v>116.21279999999976</v>
      </c>
      <c r="N12" s="41">
        <f>I12*N$6</f>
        <v>20.033999999999853</v>
      </c>
      <c r="O12" s="39">
        <f t="shared" ref="O12:O81" si="5">SUM(M12:N12)</f>
        <v>136.24679999999961</v>
      </c>
      <c r="P12" s="39"/>
      <c r="Q12" s="39"/>
      <c r="R12" s="41">
        <f ca="1">K12-O12+L12+P12</f>
        <v>-2275.316600000001</v>
      </c>
      <c r="S12" s="41" t="str">
        <f t="shared" si="4"/>
        <v xml:space="preserve">№004 </v>
      </c>
    </row>
    <row r="13" spans="1:33">
      <c r="A13" s="9" t="s">
        <v>27</v>
      </c>
      <c r="B13" s="42">
        <v>924.34</v>
      </c>
      <c r="C13" s="42">
        <v>1415.6100000000001</v>
      </c>
      <c r="D13" s="42">
        <v>2340.09</v>
      </c>
      <c r="E13" s="9">
        <v>924.34</v>
      </c>
      <c r="F13" s="9">
        <v>1415.6100000000001</v>
      </c>
      <c r="G13" s="9">
        <v>2340.09</v>
      </c>
      <c r="H13" s="42">
        <f t="shared" si="2"/>
        <v>0</v>
      </c>
      <c r="I13" s="42">
        <f t="shared" si="2"/>
        <v>0</v>
      </c>
      <c r="J13" s="42">
        <f t="shared" si="3"/>
        <v>0</v>
      </c>
      <c r="K13" s="9">
        <f ca="1">[1]Оплата!BI11</f>
        <v>4.6961999999994077</v>
      </c>
      <c r="L13" s="9">
        <f ca="1">[1]Оплата!AG11</f>
        <v>0</v>
      </c>
      <c r="M13" s="42">
        <f>H13*M$6</f>
        <v>0</v>
      </c>
      <c r="N13" s="3">
        <f>I13*N$6</f>
        <v>0</v>
      </c>
      <c r="O13" s="9">
        <f t="shared" si="5"/>
        <v>0</v>
      </c>
      <c r="P13" s="9"/>
      <c r="Q13" s="9"/>
      <c r="R13" s="3">
        <f ca="1">K13-O13+L13+P13</f>
        <v>4.6961999999994077</v>
      </c>
      <c r="S13" s="3" t="str">
        <f t="shared" si="4"/>
        <v xml:space="preserve">№005 </v>
      </c>
    </row>
    <row r="14" spans="1:33">
      <c r="A14" s="39" t="s">
        <v>28</v>
      </c>
      <c r="B14" s="40">
        <v>3304.58</v>
      </c>
      <c r="C14" s="40">
        <v>1611.72</v>
      </c>
      <c r="D14" s="40">
        <v>4916.3100000000004</v>
      </c>
      <c r="E14" s="40">
        <v>3304.58</v>
      </c>
      <c r="F14" s="40">
        <v>1611.72</v>
      </c>
      <c r="G14" s="40">
        <v>4916.3100000000004</v>
      </c>
      <c r="H14" s="40">
        <f t="shared" si="2"/>
        <v>0</v>
      </c>
      <c r="I14" s="40">
        <f t="shared" si="2"/>
        <v>0</v>
      </c>
      <c r="J14" s="40">
        <f t="shared" si="3"/>
        <v>0</v>
      </c>
      <c r="K14" s="40">
        <f ca="1">[1]Оплата!BI12</f>
        <v>-424.31589999999778</v>
      </c>
      <c r="L14" s="40">
        <f ca="1">[1]Оплата!AG12</f>
        <v>0</v>
      </c>
      <c r="M14" s="40">
        <f>H14*M$6</f>
        <v>0</v>
      </c>
      <c r="N14" s="41">
        <f>I14*N$6</f>
        <v>0</v>
      </c>
      <c r="O14" s="39">
        <f t="shared" si="5"/>
        <v>0</v>
      </c>
      <c r="P14" s="39"/>
      <c r="Q14" s="39"/>
      <c r="R14" s="41">
        <f ca="1">K14-O14+L14+P14</f>
        <v>-424.31589999999778</v>
      </c>
      <c r="S14" s="41" t="str">
        <f t="shared" si="4"/>
        <v xml:space="preserve">№006 </v>
      </c>
    </row>
    <row r="15" spans="1:33">
      <c r="A15" s="9" t="s">
        <v>29</v>
      </c>
      <c r="B15" s="42">
        <v>4430.99</v>
      </c>
      <c r="C15" s="42">
        <v>2543.61</v>
      </c>
      <c r="D15" s="42">
        <v>6974.6500000000005</v>
      </c>
      <c r="E15" s="9">
        <v>4431.0200000000004</v>
      </c>
      <c r="F15" s="9">
        <v>2543.61</v>
      </c>
      <c r="G15" s="9">
        <v>6974.68</v>
      </c>
      <c r="H15" s="42">
        <f>E15-B15</f>
        <v>3.0000000000654836E-2</v>
      </c>
      <c r="I15" s="42">
        <f>F15-C15</f>
        <v>0</v>
      </c>
      <c r="J15" s="42">
        <f>SUM(H15:I15)</f>
        <v>3.0000000000654836E-2</v>
      </c>
      <c r="K15" s="9">
        <f ca="1">[1]Оплата!BI13</f>
        <v>-4432.8021999999992</v>
      </c>
      <c r="L15" s="9">
        <f ca="1">[1]Оплата!AG13</f>
        <v>0</v>
      </c>
      <c r="M15" s="42">
        <f>H15*M$6</f>
        <v>0.20460000000446599</v>
      </c>
      <c r="N15" s="3">
        <f>I15*N$6</f>
        <v>0</v>
      </c>
      <c r="O15" s="9">
        <f t="shared" si="5"/>
        <v>0.20460000000446599</v>
      </c>
      <c r="P15" s="9"/>
      <c r="Q15" s="9"/>
      <c r="R15" s="3">
        <f ca="1">K15-O15+L15+P15</f>
        <v>-4433.0068000000038</v>
      </c>
      <c r="S15" s="3" t="str">
        <f t="shared" si="4"/>
        <v xml:space="preserve">№007 </v>
      </c>
      <c r="U15" t="s">
        <v>30</v>
      </c>
    </row>
    <row r="16" spans="1:33">
      <c r="A16" s="39" t="s">
        <v>31</v>
      </c>
      <c r="B16" s="40">
        <v>3320.6800000000003</v>
      </c>
      <c r="C16" s="40">
        <v>689.4</v>
      </c>
      <c r="D16" s="40">
        <v>4010.09</v>
      </c>
      <c r="E16" s="40">
        <v>3321.11</v>
      </c>
      <c r="F16" s="40">
        <v>689.4</v>
      </c>
      <c r="G16" s="40">
        <v>4010.52</v>
      </c>
      <c r="H16" s="40">
        <f t="shared" si="2"/>
        <v>0.42999999999983629</v>
      </c>
      <c r="I16" s="40">
        <f t="shared" si="2"/>
        <v>0</v>
      </c>
      <c r="J16" s="40">
        <f t="shared" si="3"/>
        <v>0.42999999999983629</v>
      </c>
      <c r="K16" s="40">
        <f ca="1">[1]Оплата!BI14</f>
        <v>-3.6138000000028114</v>
      </c>
      <c r="L16" s="40">
        <f ca="1">[1]Оплата!AG14</f>
        <v>3.61</v>
      </c>
      <c r="M16" s="40">
        <f>H16*M$6</f>
        <v>2.9325999999988834</v>
      </c>
      <c r="N16" s="41">
        <f>I16*N$6</f>
        <v>0</v>
      </c>
      <c r="O16" s="39">
        <f t="shared" si="5"/>
        <v>2.9325999999988834</v>
      </c>
      <c r="P16" s="39"/>
      <c r="Q16" s="39"/>
      <c r="R16" s="41">
        <f ca="1">K16-O16+L16+P16</f>
        <v>-2.936400000001695</v>
      </c>
      <c r="S16" s="41" t="str">
        <f t="shared" si="4"/>
        <v xml:space="preserve">№008 </v>
      </c>
    </row>
    <row r="17" spans="1:19">
      <c r="A17" s="43" t="s">
        <v>32</v>
      </c>
      <c r="B17" s="42"/>
      <c r="C17" s="42"/>
      <c r="D17" s="42"/>
      <c r="E17" s="9"/>
      <c r="F17" s="9"/>
      <c r="G17" s="9"/>
      <c r="H17" s="44" t="s">
        <v>33</v>
      </c>
      <c r="I17" s="44"/>
      <c r="J17" s="44"/>
      <c r="K17" s="9">
        <f ca="1">[1]Оплата!BI15</f>
        <v>153.49530000000289</v>
      </c>
      <c r="L17" s="9">
        <f ca="1">[1]Оплата!AG15</f>
        <v>0</v>
      </c>
      <c r="M17" s="42"/>
      <c r="N17" s="3"/>
      <c r="O17" s="9"/>
      <c r="P17" s="9"/>
      <c r="Q17" s="9"/>
      <c r="R17" s="3">
        <f ca="1">K17-O17+L17</f>
        <v>153.49530000000289</v>
      </c>
      <c r="S17" s="3" t="str">
        <f t="shared" si="4"/>
        <v>№009  сбыт</v>
      </c>
    </row>
    <row r="18" spans="1:19">
      <c r="A18" s="39" t="s">
        <v>34</v>
      </c>
      <c r="B18" s="40">
        <v>6055.57</v>
      </c>
      <c r="C18" s="40">
        <v>3361.63</v>
      </c>
      <c r="D18" s="40">
        <v>9417.23</v>
      </c>
      <c r="E18" s="40">
        <v>6055.57</v>
      </c>
      <c r="F18" s="40">
        <v>3361.63</v>
      </c>
      <c r="G18" s="40">
        <v>9417.23</v>
      </c>
      <c r="H18" s="44" t="s">
        <v>33</v>
      </c>
      <c r="I18" s="44"/>
      <c r="J18" s="44"/>
      <c r="K18" s="40">
        <f ca="1">[1]Оплата!BI16</f>
        <v>2304.6133000000018</v>
      </c>
      <c r="L18" s="40">
        <f ca="1">[1]Оплата!AG16</f>
        <v>0</v>
      </c>
      <c r="M18" s="40"/>
      <c r="N18" s="41"/>
      <c r="O18" s="39"/>
      <c r="P18" s="39"/>
      <c r="Q18" s="39"/>
      <c r="R18" s="41">
        <f ca="1">K18-O18+L18+P18</f>
        <v>2304.6133000000018</v>
      </c>
      <c r="S18" s="41" t="str">
        <f t="shared" si="4"/>
        <v xml:space="preserve">№009а </v>
      </c>
    </row>
    <row r="19" spans="1:19">
      <c r="A19" s="9" t="s">
        <v>35</v>
      </c>
      <c r="B19" s="42">
        <v>1719.55</v>
      </c>
      <c r="C19" s="42">
        <v>817.17000000000007</v>
      </c>
      <c r="D19" s="42">
        <v>2536.75</v>
      </c>
      <c r="E19" s="9">
        <v>1719.55</v>
      </c>
      <c r="F19" s="9">
        <v>817.17000000000007</v>
      </c>
      <c r="G19" s="9">
        <v>2536.75</v>
      </c>
      <c r="H19" s="44" t="s">
        <v>33</v>
      </c>
      <c r="I19" s="44"/>
      <c r="J19" s="44"/>
      <c r="K19" s="9">
        <f ca="1">[1]Оплата!BI17</f>
        <v>3302.4163000000017</v>
      </c>
      <c r="L19" s="9">
        <f ca="1">[1]Оплата!AG17</f>
        <v>0</v>
      </c>
      <c r="M19" s="42"/>
      <c r="N19" s="3"/>
      <c r="O19" s="9"/>
      <c r="P19" s="9"/>
      <c r="Q19" s="9"/>
      <c r="R19" s="3">
        <f ca="1">K19-O19+L19+P19</f>
        <v>3302.4163000000017</v>
      </c>
      <c r="S19" s="3" t="str">
        <f t="shared" si="4"/>
        <v>№010</v>
      </c>
    </row>
    <row r="20" spans="1:19">
      <c r="A20" s="39" t="s">
        <v>36</v>
      </c>
      <c r="B20" s="40">
        <v>3808.57</v>
      </c>
      <c r="C20" s="40">
        <v>831.4</v>
      </c>
      <c r="D20" s="40">
        <v>4639.99</v>
      </c>
      <c r="E20" s="40">
        <v>3810.77</v>
      </c>
      <c r="F20" s="40">
        <v>832.33</v>
      </c>
      <c r="G20" s="40">
        <v>4643.12</v>
      </c>
      <c r="H20" s="40">
        <f t="shared" ref="H20:I21" si="6">E20-B20</f>
        <v>2.1999999999998181</v>
      </c>
      <c r="I20" s="40">
        <f t="shared" si="6"/>
        <v>0.93000000000006366</v>
      </c>
      <c r="J20" s="40">
        <f t="shared" si="3"/>
        <v>3.1299999999998818</v>
      </c>
      <c r="K20" s="40">
        <f ca="1">[1]Оплата!BI18</f>
        <v>-2536.5201000000015</v>
      </c>
      <c r="L20" s="40">
        <f ca="1">[1]Оплата!AG18</f>
        <v>3000</v>
      </c>
      <c r="M20" s="40">
        <f>H20*M$6</f>
        <v>15.00399999999876</v>
      </c>
      <c r="N20" s="41">
        <f>I20*N$6</f>
        <v>2.4645000000001684</v>
      </c>
      <c r="O20" s="39">
        <f t="shared" si="5"/>
        <v>17.468499999998929</v>
      </c>
      <c r="P20" s="39"/>
      <c r="Q20" s="39"/>
      <c r="R20" s="41">
        <f ca="1">K20-O20+L20+P20</f>
        <v>446.01139999999941</v>
      </c>
      <c r="S20" s="41" t="str">
        <f t="shared" si="4"/>
        <v>№011</v>
      </c>
    </row>
    <row r="21" spans="1:19">
      <c r="A21" s="9" t="s">
        <v>37</v>
      </c>
      <c r="B21" s="42">
        <v>879.88</v>
      </c>
      <c r="C21" s="42">
        <v>222.51</v>
      </c>
      <c r="D21" s="42">
        <v>1102.3900000000001</v>
      </c>
      <c r="E21" s="9">
        <v>892.69</v>
      </c>
      <c r="F21" s="9">
        <v>228.46</v>
      </c>
      <c r="G21" s="9">
        <v>1121.1500000000001</v>
      </c>
      <c r="H21" s="42">
        <f t="shared" si="6"/>
        <v>12.810000000000059</v>
      </c>
      <c r="I21" s="42">
        <f t="shared" si="6"/>
        <v>5.9500000000000171</v>
      </c>
      <c r="J21" s="42">
        <f t="shared" si="3"/>
        <v>18.760000000000076</v>
      </c>
      <c r="K21" s="9">
        <f ca="1">[1]Оплата!BI19</f>
        <v>-2319.3756000000003</v>
      </c>
      <c r="L21" s="9">
        <f ca="1">[1]Оплата!AG19</f>
        <v>0</v>
      </c>
      <c r="M21" s="42">
        <f>H21*M$6</f>
        <v>87.364200000000409</v>
      </c>
      <c r="N21" s="3">
        <f>I21*N$6</f>
        <v>15.767500000000044</v>
      </c>
      <c r="O21" s="9">
        <f t="shared" si="5"/>
        <v>103.13170000000045</v>
      </c>
      <c r="P21" s="9"/>
      <c r="Q21" s="9"/>
      <c r="R21" s="3">
        <f ca="1">K21-O21+L21+P21</f>
        <v>-2422.5073000000007</v>
      </c>
      <c r="S21" s="3" t="str">
        <f t="shared" si="4"/>
        <v xml:space="preserve">№012 </v>
      </c>
    </row>
    <row r="22" spans="1:19" ht="19.5">
      <c r="A22" s="9"/>
      <c r="B22" s="42"/>
      <c r="C22" s="42"/>
      <c r="D22" s="42"/>
      <c r="E22" s="8" t="s">
        <v>0</v>
      </c>
      <c r="F22" s="8"/>
      <c r="G22" s="8"/>
      <c r="H22" s="8"/>
      <c r="I22" s="8"/>
      <c r="J22" s="8"/>
      <c r="K22" s="8"/>
      <c r="L22" s="8"/>
      <c r="M22" s="8"/>
      <c r="N22" s="8"/>
      <c r="O22" s="9"/>
      <c r="P22" s="9"/>
      <c r="Q22" s="9"/>
      <c r="R22" s="3"/>
      <c r="S22" s="3"/>
    </row>
    <row r="23" spans="1:19" ht="19.5">
      <c r="A23" s="9"/>
      <c r="B23" s="42"/>
      <c r="C23" s="42"/>
      <c r="D23" s="42"/>
      <c r="E23" s="8" t="s">
        <v>1</v>
      </c>
      <c r="F23" s="8"/>
      <c r="G23" s="8"/>
      <c r="H23" s="8"/>
      <c r="I23" s="8"/>
      <c r="J23" s="8"/>
      <c r="K23" s="8"/>
      <c r="L23" s="8"/>
      <c r="M23" s="8"/>
      <c r="N23" s="8"/>
      <c r="O23" s="9"/>
      <c r="P23" s="9"/>
      <c r="Q23" s="9"/>
      <c r="R23" s="3"/>
      <c r="S23" s="3"/>
    </row>
    <row r="24" spans="1:19">
      <c r="A24" s="39" t="s">
        <v>38</v>
      </c>
      <c r="B24" s="40"/>
      <c r="C24" s="40"/>
      <c r="D24" s="40"/>
      <c r="E24" s="40"/>
      <c r="F24" s="40"/>
      <c r="G24" s="40"/>
      <c r="H24" s="40"/>
      <c r="I24" s="40"/>
      <c r="J24" s="40"/>
      <c r="K24" s="40">
        <f ca="1">[1]Оплата!BI20</f>
        <v>5.2040999999999995</v>
      </c>
      <c r="L24" s="40">
        <f ca="1">[1]Оплата!AG20</f>
        <v>0</v>
      </c>
      <c r="M24" s="40">
        <f>H24*M$6</f>
        <v>0</v>
      </c>
      <c r="N24" s="41">
        <f>I24*N$6</f>
        <v>0</v>
      </c>
      <c r="O24" s="39">
        <f t="shared" si="5"/>
        <v>0</v>
      </c>
      <c r="P24" s="39"/>
      <c r="Q24" s="39"/>
      <c r="R24" s="41">
        <f ca="1">K24-O24+L24+P24</f>
        <v>5.2040999999999995</v>
      </c>
      <c r="S24" s="41" t="str">
        <f t="shared" si="4"/>
        <v>№012а</v>
      </c>
    </row>
    <row r="25" spans="1:19">
      <c r="A25" s="9" t="s">
        <v>39</v>
      </c>
      <c r="B25" s="42">
        <v>12888.06</v>
      </c>
      <c r="C25" s="42">
        <v>3419.98</v>
      </c>
      <c r="D25" s="42">
        <v>16308.050000000001</v>
      </c>
      <c r="E25" s="9">
        <v>12890.52</v>
      </c>
      <c r="F25" s="9">
        <v>3421.09</v>
      </c>
      <c r="G25" s="9">
        <v>16311.61</v>
      </c>
      <c r="H25" s="42">
        <f t="shared" ref="H25:I41" si="7">E25-B25</f>
        <v>2.4600000000009459</v>
      </c>
      <c r="I25" s="42">
        <f t="shared" si="7"/>
        <v>1.1100000000001273</v>
      </c>
      <c r="J25" s="42">
        <f t="shared" si="3"/>
        <v>3.5700000000010732</v>
      </c>
      <c r="K25" s="9">
        <f ca="1">[1]Оплата!BI21</f>
        <v>-2520.0664999999944</v>
      </c>
      <c r="L25" s="9">
        <f ca="1">[1]Оплата!AG21</f>
        <v>0</v>
      </c>
      <c r="M25" s="42">
        <f>H25*M$6</f>
        <v>16.777200000006452</v>
      </c>
      <c r="N25" s="3">
        <f>I25*N$6</f>
        <v>2.9415000000003375</v>
      </c>
      <c r="O25" s="9">
        <f t="shared" si="5"/>
        <v>19.718700000006791</v>
      </c>
      <c r="P25" s="9"/>
      <c r="Q25" s="9"/>
      <c r="R25" s="3">
        <f ca="1">K25-O25+L25+P25</f>
        <v>-2539.7852000000012</v>
      </c>
      <c r="S25" s="3" t="str">
        <f t="shared" si="4"/>
        <v xml:space="preserve">№013 </v>
      </c>
    </row>
    <row r="26" spans="1:19">
      <c r="A26" s="39" t="s">
        <v>40</v>
      </c>
      <c r="B26" s="40">
        <v>4196.8500000000004</v>
      </c>
      <c r="C26" s="40">
        <v>8042.21</v>
      </c>
      <c r="D26" s="40">
        <v>12239.11</v>
      </c>
      <c r="E26" s="40">
        <v>4196.8500000000004</v>
      </c>
      <c r="F26" s="40">
        <v>8042.21</v>
      </c>
      <c r="G26" s="40">
        <v>12239.11</v>
      </c>
      <c r="H26" s="40">
        <f t="shared" si="7"/>
        <v>0</v>
      </c>
      <c r="I26" s="40">
        <f t="shared" si="7"/>
        <v>0</v>
      </c>
      <c r="J26" s="40">
        <f t="shared" si="3"/>
        <v>0</v>
      </c>
      <c r="K26" s="40">
        <f ca="1">[1]Оплата!BI22</f>
        <v>-3462.8685000000028</v>
      </c>
      <c r="L26" s="40">
        <f ca="1">[1]Оплата!AG22</f>
        <v>0</v>
      </c>
      <c r="M26" s="40">
        <f>H26*M$6</f>
        <v>0</v>
      </c>
      <c r="N26" s="41">
        <f>I26*N$6</f>
        <v>0</v>
      </c>
      <c r="O26" s="39">
        <f t="shared" si="5"/>
        <v>0</v>
      </c>
      <c r="P26" s="39"/>
      <c r="Q26" s="39"/>
      <c r="R26" s="41">
        <f ca="1">K26-O26+L26+P26</f>
        <v>-3462.8685000000028</v>
      </c>
      <c r="S26" s="41" t="str">
        <f t="shared" si="4"/>
        <v xml:space="preserve">№014 </v>
      </c>
    </row>
    <row r="27" spans="1:19">
      <c r="A27" s="9" t="s">
        <v>41</v>
      </c>
      <c r="B27" s="42">
        <v>3871.92</v>
      </c>
      <c r="C27" s="42">
        <v>2069.9499999999998</v>
      </c>
      <c r="D27" s="42">
        <v>5941.88</v>
      </c>
      <c r="E27" s="9">
        <v>3871.92</v>
      </c>
      <c r="F27" s="9">
        <v>2069.9499999999998</v>
      </c>
      <c r="G27" s="9">
        <v>5941.88</v>
      </c>
      <c r="H27" s="42">
        <f t="shared" si="7"/>
        <v>0</v>
      </c>
      <c r="I27" s="42">
        <f t="shared" si="7"/>
        <v>0</v>
      </c>
      <c r="J27" s="42">
        <f t="shared" si="3"/>
        <v>0</v>
      </c>
      <c r="K27" s="9">
        <f ca="1">[1]Оплата!BI23</f>
        <v>-2622.3759000000005</v>
      </c>
      <c r="L27" s="9">
        <f ca="1">[1]Оплата!AG23</f>
        <v>2623</v>
      </c>
      <c r="M27" s="45">
        <f>H27*M$6</f>
        <v>0</v>
      </c>
      <c r="N27" s="3">
        <f>I27*N$6</f>
        <v>0</v>
      </c>
      <c r="O27" s="9">
        <f t="shared" si="5"/>
        <v>0</v>
      </c>
      <c r="P27" s="9"/>
      <c r="Q27" s="9"/>
      <c r="R27" s="3">
        <f ca="1">K27-O27+L27+P27</f>
        <v>0.6240999999995438</v>
      </c>
      <c r="S27" s="3" t="str">
        <f t="shared" si="4"/>
        <v xml:space="preserve">№015 </v>
      </c>
    </row>
    <row r="28" spans="1:19">
      <c r="A28" s="39" t="s">
        <v>42</v>
      </c>
      <c r="B28" s="40">
        <v>7046.8</v>
      </c>
      <c r="C28" s="40">
        <v>6834.42</v>
      </c>
      <c r="D28" s="40">
        <v>13881.23</v>
      </c>
      <c r="E28" s="40">
        <v>7046.8</v>
      </c>
      <c r="F28" s="40">
        <v>6834.42</v>
      </c>
      <c r="G28" s="40">
        <v>13881.23</v>
      </c>
      <c r="H28" s="40">
        <f t="shared" si="7"/>
        <v>0</v>
      </c>
      <c r="I28" s="40">
        <f t="shared" si="7"/>
        <v>0</v>
      </c>
      <c r="J28" s="40">
        <f t="shared" si="3"/>
        <v>0</v>
      </c>
      <c r="K28" s="40">
        <f ca="1">[1]Оплата!BI24</f>
        <v>-471.879200000004</v>
      </c>
      <c r="L28" s="40">
        <f ca="1">[1]Оплата!AG24</f>
        <v>0</v>
      </c>
      <c r="M28" s="40">
        <f>H28*M$6</f>
        <v>0</v>
      </c>
      <c r="N28" s="41">
        <f>I28*N$6</f>
        <v>0</v>
      </c>
      <c r="O28" s="39">
        <f>SUM(M28:N28)</f>
        <v>0</v>
      </c>
      <c r="P28" s="39"/>
      <c r="Q28" s="39"/>
      <c r="R28" s="41">
        <f ca="1">K28-O28+L28+P28</f>
        <v>-471.879200000004</v>
      </c>
      <c r="S28" s="41" t="str">
        <f t="shared" si="4"/>
        <v xml:space="preserve">№016\17 </v>
      </c>
    </row>
    <row r="29" spans="1:19">
      <c r="A29" s="9" t="s">
        <v>43</v>
      </c>
      <c r="B29" s="42">
        <v>4412.2300000000005</v>
      </c>
      <c r="C29" s="42">
        <v>1591.1100000000001</v>
      </c>
      <c r="D29" s="42">
        <v>6003.36</v>
      </c>
      <c r="E29" s="9">
        <v>4466</v>
      </c>
      <c r="F29" s="9">
        <v>1622.38</v>
      </c>
      <c r="G29" s="9">
        <v>6088.4000000000005</v>
      </c>
      <c r="H29" s="42">
        <f t="shared" si="7"/>
        <v>53.769999999999527</v>
      </c>
      <c r="I29" s="42">
        <f t="shared" si="7"/>
        <v>31.269999999999982</v>
      </c>
      <c r="J29" s="42">
        <f t="shared" si="3"/>
        <v>85.039999999999509</v>
      </c>
      <c r="K29" s="9">
        <f ca="1">[1]Оплата!BI25</f>
        <v>-4050.5936000000038</v>
      </c>
      <c r="L29" s="9">
        <f ca="1">[1]Оплата!AG25</f>
        <v>0</v>
      </c>
      <c r="M29" s="42">
        <f>H29*M$6</f>
        <v>366.71139999999679</v>
      </c>
      <c r="N29" s="3">
        <f>I29*N$6</f>
        <v>82.865499999999955</v>
      </c>
      <c r="O29" s="9">
        <f t="shared" si="5"/>
        <v>449.57689999999673</v>
      </c>
      <c r="P29" s="9"/>
      <c r="Q29" s="9"/>
      <c r="R29" s="3">
        <f ca="1">K29-O29+L29+P29</f>
        <v>-4500.1705000000002</v>
      </c>
      <c r="S29" s="3" t="str">
        <f t="shared" si="4"/>
        <v xml:space="preserve">№018 </v>
      </c>
    </row>
    <row r="30" spans="1:19">
      <c r="A30" s="39" t="s">
        <v>44</v>
      </c>
      <c r="B30" s="40">
        <v>6644.63</v>
      </c>
      <c r="C30" s="40">
        <v>3975.4</v>
      </c>
      <c r="D30" s="40">
        <v>10620.09</v>
      </c>
      <c r="E30" s="40">
        <v>6644.63</v>
      </c>
      <c r="F30" s="40">
        <v>3975.4</v>
      </c>
      <c r="G30" s="40">
        <v>10620.09</v>
      </c>
      <c r="H30" s="44" t="s">
        <v>33</v>
      </c>
      <c r="I30" s="44"/>
      <c r="J30" s="44"/>
      <c r="K30" s="40">
        <f ca="1">[1]Оплата!BI26</f>
        <v>-20720.6014</v>
      </c>
      <c r="L30" s="40">
        <f ca="1">[1]Оплата!AG26</f>
        <v>0</v>
      </c>
      <c r="M30" s="40"/>
      <c r="N30" s="41">
        <f>I30*N$6</f>
        <v>0</v>
      </c>
      <c r="O30" s="39">
        <f t="shared" si="5"/>
        <v>0</v>
      </c>
      <c r="P30" s="39"/>
      <c r="Q30" s="39"/>
      <c r="R30" s="41">
        <f ca="1">K30-O30+L30+P30</f>
        <v>-20720.6014</v>
      </c>
      <c r="S30" s="41" t="str">
        <f t="shared" si="4"/>
        <v xml:space="preserve">№019 </v>
      </c>
    </row>
    <row r="31" spans="1:19">
      <c r="A31" s="9" t="s">
        <v>45</v>
      </c>
      <c r="B31" s="42">
        <v>6312.16</v>
      </c>
      <c r="C31" s="42">
        <v>2855.54</v>
      </c>
      <c r="D31" s="42">
        <v>9168.35</v>
      </c>
      <c r="E31" s="9">
        <v>6342.42</v>
      </c>
      <c r="F31" s="9">
        <v>2857.81</v>
      </c>
      <c r="G31" s="9">
        <v>9200.880000000001</v>
      </c>
      <c r="H31" s="42">
        <f t="shared" si="7"/>
        <v>30.260000000000218</v>
      </c>
      <c r="I31" s="42">
        <f t="shared" si="7"/>
        <v>2.2699999999999818</v>
      </c>
      <c r="J31" s="42">
        <f t="shared" si="3"/>
        <v>32.5300000000002</v>
      </c>
      <c r="K31" s="9">
        <f ca="1">[1]Оплата!BI27</f>
        <v>-110.20139999999776</v>
      </c>
      <c r="L31" s="9">
        <f ca="1">[1]Оплата!AG27</f>
        <v>0</v>
      </c>
      <c r="M31" s="42">
        <f>H31*M$6</f>
        <v>206.3732000000015</v>
      </c>
      <c r="N31" s="3">
        <f>I31*N$6</f>
        <v>6.0154999999999514</v>
      </c>
      <c r="O31" s="9">
        <f t="shared" si="5"/>
        <v>212.38870000000145</v>
      </c>
      <c r="P31" s="9"/>
      <c r="Q31" s="9"/>
      <c r="R31" s="3">
        <f ca="1">K31-O31+L31+P31</f>
        <v>-322.59009999999921</v>
      </c>
      <c r="S31" s="3" t="str">
        <f t="shared" si="4"/>
        <v xml:space="preserve">№020 </v>
      </c>
    </row>
    <row r="32" spans="1:19">
      <c r="A32" s="39" t="s">
        <v>46</v>
      </c>
      <c r="B32" s="40">
        <v>452.45</v>
      </c>
      <c r="C32" s="40">
        <v>371.57</v>
      </c>
      <c r="D32" s="40">
        <v>824.02</v>
      </c>
      <c r="E32" s="40">
        <v>468.65000000000003</v>
      </c>
      <c r="F32" s="40">
        <v>379.1</v>
      </c>
      <c r="G32" s="40">
        <v>847.76</v>
      </c>
      <c r="H32" s="40">
        <f t="shared" si="7"/>
        <v>16.200000000000045</v>
      </c>
      <c r="I32" s="40">
        <f t="shared" si="7"/>
        <v>7.5300000000000296</v>
      </c>
      <c r="J32" s="40">
        <f t="shared" si="3"/>
        <v>23.730000000000075</v>
      </c>
      <c r="K32" s="40">
        <f ca="1">[1]Оплата!BI28</f>
        <v>3418.3480999999983</v>
      </c>
      <c r="L32" s="40">
        <f ca="1">[1]Оплата!AG28</f>
        <v>0</v>
      </c>
      <c r="M32" s="40">
        <f>H32*M$6</f>
        <v>110.48400000000032</v>
      </c>
      <c r="N32" s="41">
        <f>I32*N$6</f>
        <v>19.954500000000078</v>
      </c>
      <c r="O32" s="39">
        <f t="shared" si="5"/>
        <v>130.4385000000004</v>
      </c>
      <c r="P32" s="39"/>
      <c r="Q32" s="39"/>
      <c r="R32" s="41">
        <f ca="1">K32-O32+L32+P32</f>
        <v>3287.9095999999981</v>
      </c>
      <c r="S32" s="41" t="str">
        <f t="shared" si="4"/>
        <v>№021\1</v>
      </c>
    </row>
    <row r="33" spans="1:19">
      <c r="A33" s="9" t="s">
        <v>47</v>
      </c>
      <c r="B33" s="42">
        <v>1820.98</v>
      </c>
      <c r="C33" s="42">
        <v>895.04</v>
      </c>
      <c r="D33" s="42">
        <v>2716.04</v>
      </c>
      <c r="E33" s="9">
        <v>1833.33</v>
      </c>
      <c r="F33" s="9">
        <v>899.48</v>
      </c>
      <c r="G33" s="9">
        <v>2732.81</v>
      </c>
      <c r="H33" s="42">
        <f t="shared" si="7"/>
        <v>12.349999999999909</v>
      </c>
      <c r="I33" s="42">
        <f t="shared" si="7"/>
        <v>4.4400000000000546</v>
      </c>
      <c r="J33" s="42">
        <f t="shared" si="3"/>
        <v>16.789999999999964</v>
      </c>
      <c r="K33" s="9">
        <f ca="1">[1]Оплата!BI29</f>
        <v>-6710.6330999999991</v>
      </c>
      <c r="L33" s="9">
        <f ca="1">[1]Оплата!AG29</f>
        <v>1000</v>
      </c>
      <c r="M33" s="42">
        <f>H33*M$6</f>
        <v>84.226999999999379</v>
      </c>
      <c r="N33" s="3">
        <f>I33*N$6</f>
        <v>11.766000000000144</v>
      </c>
      <c r="O33" s="9">
        <f t="shared" si="5"/>
        <v>95.992999999999526</v>
      </c>
      <c r="P33" s="9"/>
      <c r="Q33" s="9"/>
      <c r="R33" s="3">
        <f ca="1">K33-O33+L33+P33</f>
        <v>-5806.6260999999986</v>
      </c>
      <c r="S33" s="3" t="str">
        <f t="shared" si="4"/>
        <v xml:space="preserve">№021\2 </v>
      </c>
    </row>
    <row r="34" spans="1:19">
      <c r="A34" s="39" t="s">
        <v>48</v>
      </c>
      <c r="B34" s="40">
        <v>3745.07</v>
      </c>
      <c r="C34" s="40">
        <v>1583.45</v>
      </c>
      <c r="D34" s="40">
        <v>5328.53</v>
      </c>
      <c r="E34" s="40">
        <v>3745.07</v>
      </c>
      <c r="F34" s="40">
        <v>1583.45</v>
      </c>
      <c r="G34" s="40">
        <v>5328.53</v>
      </c>
      <c r="H34" s="44" t="s">
        <v>33</v>
      </c>
      <c r="I34" s="44"/>
      <c r="J34" s="44"/>
      <c r="K34" s="40">
        <f ca="1">[1]Оплата!BI30</f>
        <v>46.180499999999711</v>
      </c>
      <c r="L34" s="40">
        <f ca="1">[1]Оплата!AG30</f>
        <v>0</v>
      </c>
      <c r="M34" s="40"/>
      <c r="N34" s="41">
        <f>I34*N$6</f>
        <v>0</v>
      </c>
      <c r="O34" s="39">
        <f t="shared" si="5"/>
        <v>0</v>
      </c>
      <c r="P34" s="39"/>
      <c r="Q34" s="39"/>
      <c r="R34" s="41">
        <f ca="1">K34-O34+L34+P34</f>
        <v>46.180499999999711</v>
      </c>
      <c r="S34" s="41" t="str">
        <f t="shared" si="4"/>
        <v>№022</v>
      </c>
    </row>
    <row r="35" spans="1:19">
      <c r="A35" s="9" t="s">
        <v>49</v>
      </c>
      <c r="B35" s="45">
        <v>2083.8000000000002</v>
      </c>
      <c r="C35" s="45">
        <v>929.15</v>
      </c>
      <c r="D35" s="45">
        <v>3012.96</v>
      </c>
      <c r="E35" s="9">
        <v>2118.15</v>
      </c>
      <c r="F35" s="9">
        <v>954.63</v>
      </c>
      <c r="G35" s="9">
        <v>3072.8</v>
      </c>
      <c r="H35" s="45">
        <f t="shared" si="7"/>
        <v>34.349999999999909</v>
      </c>
      <c r="I35" s="45">
        <f t="shared" si="7"/>
        <v>25.480000000000018</v>
      </c>
      <c r="J35" s="45">
        <f t="shared" si="3"/>
        <v>59.829999999999927</v>
      </c>
      <c r="K35" s="9">
        <f ca="1">[1]Оплата!BI31</f>
        <v>2893.785199999998</v>
      </c>
      <c r="L35" s="9">
        <f ca="1">[1]Оплата!AG31</f>
        <v>0</v>
      </c>
      <c r="M35" s="45">
        <f>H35*M$6</f>
        <v>234.2669999999994</v>
      </c>
      <c r="N35" s="3">
        <f>I35*N$6</f>
        <v>67.522000000000048</v>
      </c>
      <c r="O35" s="9">
        <f t="shared" si="5"/>
        <v>301.78899999999942</v>
      </c>
      <c r="P35" s="9"/>
      <c r="Q35" s="9"/>
      <c r="R35" s="3">
        <f ca="1">K35-O35+L35+P35</f>
        <v>2591.9961999999987</v>
      </c>
      <c r="S35" s="3" t="str">
        <f t="shared" si="4"/>
        <v>№022а</v>
      </c>
    </row>
    <row r="36" spans="1:19">
      <c r="A36" s="39" t="s">
        <v>50</v>
      </c>
      <c r="B36" s="40"/>
      <c r="C36" s="40"/>
      <c r="D36" s="40"/>
      <c r="E36" s="40"/>
      <c r="F36" s="40"/>
      <c r="G36" s="40"/>
      <c r="H36" s="40">
        <f t="shared" si="7"/>
        <v>0</v>
      </c>
      <c r="I36" s="40">
        <f t="shared" si="7"/>
        <v>0</v>
      </c>
      <c r="J36" s="40">
        <f t="shared" si="3"/>
        <v>0</v>
      </c>
      <c r="K36" s="40">
        <f ca="1">[1]Оплата!BI32</f>
        <v>-3.3579999999999997</v>
      </c>
      <c r="L36" s="40">
        <f ca="1">[1]Оплата!AG32</f>
        <v>0</v>
      </c>
      <c r="M36" s="40">
        <f>H36*M$6</f>
        <v>0</v>
      </c>
      <c r="N36" s="41">
        <f>I36*N$6</f>
        <v>0</v>
      </c>
      <c r="O36" s="39">
        <f t="shared" si="5"/>
        <v>0</v>
      </c>
      <c r="P36" s="39"/>
      <c r="Q36" s="39"/>
      <c r="R36" s="41">
        <f ca="1">K36-O36+L36+P36</f>
        <v>-3.3579999999999997</v>
      </c>
      <c r="S36" s="41" t="str">
        <f t="shared" si="4"/>
        <v>№023</v>
      </c>
    </row>
    <row r="37" spans="1:19">
      <c r="A37" s="9" t="s">
        <v>51</v>
      </c>
      <c r="B37" s="45">
        <v>645.68000000000006</v>
      </c>
      <c r="C37" s="45">
        <v>357.45</v>
      </c>
      <c r="D37" s="45">
        <v>1003.14</v>
      </c>
      <c r="E37" s="9">
        <v>683.28</v>
      </c>
      <c r="F37" s="9">
        <v>370.28000000000003</v>
      </c>
      <c r="G37" s="9">
        <v>1053.56</v>
      </c>
      <c r="H37" s="45">
        <f t="shared" si="7"/>
        <v>37.599999999999909</v>
      </c>
      <c r="I37" s="45">
        <f t="shared" si="7"/>
        <v>12.830000000000041</v>
      </c>
      <c r="J37" s="45">
        <f t="shared" si="3"/>
        <v>50.42999999999995</v>
      </c>
      <c r="K37" s="9">
        <f ca="1">[1]Оплата!BI33</f>
        <v>-664.23439999999994</v>
      </c>
      <c r="L37" s="9">
        <f ca="1">[1]Оплата!AG33</f>
        <v>0</v>
      </c>
      <c r="M37" s="42">
        <f>H37*M$6</f>
        <v>256.43199999999939</v>
      </c>
      <c r="N37" s="3">
        <f>I37*N$6</f>
        <v>33.999500000000104</v>
      </c>
      <c r="O37" s="9">
        <f t="shared" si="5"/>
        <v>290.43149999999952</v>
      </c>
      <c r="P37" s="9"/>
      <c r="Q37" s="9"/>
      <c r="R37" s="3">
        <f ca="1">K37-O37+L37+P37</f>
        <v>-954.66589999999951</v>
      </c>
      <c r="S37" s="3" t="str">
        <f t="shared" si="4"/>
        <v xml:space="preserve">№024 </v>
      </c>
    </row>
    <row r="38" spans="1:19">
      <c r="A38" s="39" t="s">
        <v>52</v>
      </c>
      <c r="B38" s="40">
        <v>10371.290000000001</v>
      </c>
      <c r="C38" s="40">
        <v>5685.08</v>
      </c>
      <c r="D38" s="40">
        <v>16056.390000000001</v>
      </c>
      <c r="E38" s="40">
        <v>10442.69</v>
      </c>
      <c r="F38" s="40">
        <v>5719.31</v>
      </c>
      <c r="G38" s="40">
        <v>16162.01</v>
      </c>
      <c r="H38" s="40">
        <f t="shared" si="7"/>
        <v>71.399999999999636</v>
      </c>
      <c r="I38" s="40">
        <f t="shared" si="7"/>
        <v>34.230000000000473</v>
      </c>
      <c r="J38" s="40">
        <f t="shared" si="3"/>
        <v>105.63000000000011</v>
      </c>
      <c r="K38" s="40">
        <f ca="1">[1]Оплата!BI34</f>
        <v>-8043.6371000000063</v>
      </c>
      <c r="L38" s="40">
        <f ca="1">[1]Оплата!AG34</f>
        <v>8043.64</v>
      </c>
      <c r="M38" s="40">
        <f>H38*M$6</f>
        <v>486.94799999999753</v>
      </c>
      <c r="N38" s="41">
        <f>I38*N$6</f>
        <v>90.709500000001256</v>
      </c>
      <c r="O38" s="39">
        <f t="shared" si="5"/>
        <v>577.65749999999878</v>
      </c>
      <c r="P38" s="39"/>
      <c r="Q38" s="39"/>
      <c r="R38" s="41">
        <f ca="1">K38-O38+L38+P38</f>
        <v>-577.65460000000439</v>
      </c>
      <c r="S38" s="41" t="str">
        <f t="shared" si="4"/>
        <v>№025</v>
      </c>
    </row>
    <row r="39" spans="1:19">
      <c r="A39" s="9" t="s">
        <v>53</v>
      </c>
      <c r="B39" s="42">
        <v>4095.65</v>
      </c>
      <c r="C39" s="42">
        <v>2124.91</v>
      </c>
      <c r="D39" s="42">
        <v>6220.57</v>
      </c>
      <c r="E39" s="9">
        <v>4147.58</v>
      </c>
      <c r="F39" s="9">
        <v>2148.59</v>
      </c>
      <c r="G39" s="9">
        <v>6296.17</v>
      </c>
      <c r="H39" s="42">
        <f t="shared" si="7"/>
        <v>51.929999999999836</v>
      </c>
      <c r="I39" s="42">
        <f t="shared" si="7"/>
        <v>23.680000000000291</v>
      </c>
      <c r="J39" s="42">
        <f t="shared" si="3"/>
        <v>75.610000000000127</v>
      </c>
      <c r="K39" s="9">
        <f ca="1">[1]Оплата!BI35</f>
        <v>11612.519199999997</v>
      </c>
      <c r="L39" s="9">
        <f ca="1">[1]Оплата!AG35</f>
        <v>0</v>
      </c>
      <c r="M39" s="42">
        <f>H39*M$6</f>
        <v>354.16259999999892</v>
      </c>
      <c r="N39" s="3">
        <f>I39*N$6</f>
        <v>62.75200000000077</v>
      </c>
      <c r="O39" s="46">
        <f t="shared" si="5"/>
        <v>416.91459999999967</v>
      </c>
      <c r="P39" s="9"/>
      <c r="Q39" s="9"/>
      <c r="R39" s="3">
        <f ca="1">K39-O39+L39+P39</f>
        <v>11195.604599999997</v>
      </c>
      <c r="S39" s="3" t="str">
        <f t="shared" si="4"/>
        <v>№026</v>
      </c>
    </row>
    <row r="40" spans="1:19">
      <c r="A40" s="39" t="s">
        <v>54</v>
      </c>
      <c r="B40" s="40">
        <v>4461.5200000000004</v>
      </c>
      <c r="C40" s="40">
        <v>2606.67</v>
      </c>
      <c r="D40" s="40">
        <v>7068.27</v>
      </c>
      <c r="E40" s="40">
        <v>4461.8500000000004</v>
      </c>
      <c r="F40" s="40">
        <v>2606.75</v>
      </c>
      <c r="G40" s="40">
        <v>7068.67</v>
      </c>
      <c r="H40" s="40">
        <f t="shared" si="7"/>
        <v>0.32999999999992724</v>
      </c>
      <c r="I40" s="40">
        <f t="shared" si="7"/>
        <v>7.999999999992724E-2</v>
      </c>
      <c r="J40" s="40">
        <f t="shared" si="3"/>
        <v>0.40999999999985448</v>
      </c>
      <c r="K40" s="40">
        <f ca="1">[1]Оплата!BI36</f>
        <v>369.7063999999981</v>
      </c>
      <c r="L40" s="40">
        <f ca="1">[1]Оплата!AG36</f>
        <v>0</v>
      </c>
      <c r="M40" s="40">
        <f>H40*M$6</f>
        <v>2.2505999999995039</v>
      </c>
      <c r="N40" s="41">
        <f>I40*N$6</f>
        <v>0.21199999999980718</v>
      </c>
      <c r="O40" s="39">
        <f>SUM(M40:N40)</f>
        <v>2.4625999999993109</v>
      </c>
      <c r="P40" s="39"/>
      <c r="Q40" s="39"/>
      <c r="R40" s="41">
        <f ca="1">K40-O40+L40+P40</f>
        <v>367.24379999999877</v>
      </c>
      <c r="S40" s="41" t="str">
        <f t="shared" si="4"/>
        <v>№027</v>
      </c>
    </row>
    <row r="41" spans="1:19">
      <c r="A41" s="9" t="s">
        <v>55</v>
      </c>
      <c r="B41" s="42"/>
      <c r="C41" s="42"/>
      <c r="D41" s="42"/>
      <c r="E41" s="9"/>
      <c r="F41" s="9"/>
      <c r="G41" s="9"/>
      <c r="H41" s="42">
        <f t="shared" si="7"/>
        <v>0</v>
      </c>
      <c r="I41" s="42">
        <f t="shared" si="7"/>
        <v>0</v>
      </c>
      <c r="J41" s="42">
        <f t="shared" si="3"/>
        <v>0</v>
      </c>
      <c r="K41" s="9">
        <f ca="1">[1]Оплата!BI37</f>
        <v>-4.3548000000000027</v>
      </c>
      <c r="L41" s="9">
        <f ca="1">[1]Оплата!AG37</f>
        <v>0</v>
      </c>
      <c r="M41" s="42">
        <f>H41*M$6</f>
        <v>0</v>
      </c>
      <c r="N41" s="3">
        <f>I41*N$6</f>
        <v>0</v>
      </c>
      <c r="O41" s="46">
        <f t="shared" si="5"/>
        <v>0</v>
      </c>
      <c r="P41" s="9"/>
      <c r="Q41" s="9"/>
      <c r="R41" s="3">
        <f ca="1">K41-O41+L41+P41</f>
        <v>-4.3548000000000027</v>
      </c>
      <c r="S41" s="3" t="str">
        <f t="shared" si="4"/>
        <v>№028</v>
      </c>
    </row>
    <row r="42" spans="1:19" ht="19.5" customHeight="1">
      <c r="A42" s="9"/>
      <c r="B42" s="42"/>
      <c r="C42" s="42"/>
      <c r="D42" s="42"/>
      <c r="E42" s="8" t="s">
        <v>0</v>
      </c>
      <c r="F42" s="8"/>
      <c r="G42" s="8"/>
      <c r="H42" s="8"/>
      <c r="I42" s="8"/>
      <c r="J42" s="8"/>
      <c r="K42" s="8"/>
      <c r="L42" s="8"/>
      <c r="M42" s="8"/>
      <c r="N42" s="8"/>
      <c r="O42" s="46"/>
      <c r="P42" s="9"/>
      <c r="Q42" s="9"/>
      <c r="R42" s="3"/>
      <c r="S42" s="3"/>
    </row>
    <row r="43" spans="1:19" ht="19.5" customHeight="1">
      <c r="A43" s="9"/>
      <c r="B43" s="42"/>
      <c r="C43" s="42"/>
      <c r="D43" s="42"/>
      <c r="E43" s="8" t="s">
        <v>1</v>
      </c>
      <c r="F43" s="8"/>
      <c r="G43" s="8"/>
      <c r="H43" s="8"/>
      <c r="I43" s="8"/>
      <c r="J43" s="8"/>
      <c r="K43" s="8"/>
      <c r="L43" s="8"/>
      <c r="M43" s="8"/>
      <c r="N43" s="8"/>
      <c r="O43" s="46"/>
      <c r="P43" s="9"/>
      <c r="Q43" s="9"/>
      <c r="R43" s="3"/>
      <c r="S43" s="3"/>
    </row>
    <row r="44" spans="1:19">
      <c r="A44" s="39" t="s">
        <v>56</v>
      </c>
      <c r="B44" s="40"/>
      <c r="C44" s="40"/>
      <c r="D44" s="40"/>
      <c r="E44" s="40"/>
      <c r="F44" s="40"/>
      <c r="G44" s="40"/>
      <c r="H44" s="40"/>
      <c r="I44" s="40"/>
      <c r="J44" s="40"/>
      <c r="K44" s="40">
        <f ca="1">[1]Оплата!BI38</f>
        <v>4.7999999908370228E-3</v>
      </c>
      <c r="L44" s="40">
        <f ca="1">[1]Оплата!AG38</f>
        <v>0</v>
      </c>
      <c r="M44" s="40"/>
      <c r="N44" s="41"/>
      <c r="O44" s="39"/>
      <c r="P44" s="39"/>
      <c r="Q44" s="39"/>
      <c r="R44" s="39">
        <f ca="1">K44-O44+L44+P44</f>
        <v>4.7999999908370228E-3</v>
      </c>
      <c r="S44" s="41" t="str">
        <f t="shared" si="4"/>
        <v>№029 сбыт</v>
      </c>
    </row>
    <row r="45" spans="1:19">
      <c r="A45" s="9" t="s">
        <v>57</v>
      </c>
      <c r="B45" s="42">
        <v>1603.3500000000001</v>
      </c>
      <c r="C45" s="42">
        <v>584.95000000000005</v>
      </c>
      <c r="D45" s="42">
        <v>2188.35</v>
      </c>
      <c r="E45" s="9">
        <v>1603.3500000000001</v>
      </c>
      <c r="F45" s="9">
        <v>584.95000000000005</v>
      </c>
      <c r="G45" s="9">
        <v>2188.35</v>
      </c>
      <c r="H45" s="42">
        <f t="shared" ref="H45:I52" si="8">E45-B45</f>
        <v>0</v>
      </c>
      <c r="I45" s="42">
        <f t="shared" si="8"/>
        <v>0</v>
      </c>
      <c r="J45" s="42">
        <f t="shared" si="3"/>
        <v>0</v>
      </c>
      <c r="K45" s="9">
        <f ca="1">[1]Оплата!BI39</f>
        <v>-10.387300000000934</v>
      </c>
      <c r="L45" s="9">
        <f ca="1">[1]Оплата!AG39</f>
        <v>0</v>
      </c>
      <c r="M45" s="45">
        <f>H45*M$6</f>
        <v>0</v>
      </c>
      <c r="N45" s="3">
        <f>I45*N$6</f>
        <v>0</v>
      </c>
      <c r="O45" s="9">
        <f t="shared" si="5"/>
        <v>0</v>
      </c>
      <c r="P45" s="9"/>
      <c r="Q45" s="9"/>
      <c r="R45" s="3">
        <f ca="1">K45-O45+L45+P45</f>
        <v>-10.387300000000934</v>
      </c>
      <c r="S45" s="3" t="str">
        <f t="shared" si="4"/>
        <v>№030</v>
      </c>
    </row>
    <row r="46" spans="1:19">
      <c r="A46" s="39" t="s">
        <v>58</v>
      </c>
      <c r="B46" s="40">
        <v>11561.15</v>
      </c>
      <c r="C46" s="40">
        <v>6093.96</v>
      </c>
      <c r="D46" s="40">
        <v>17655.12</v>
      </c>
      <c r="E46" s="40">
        <v>11912.09</v>
      </c>
      <c r="F46" s="40">
        <v>6299.26</v>
      </c>
      <c r="G46" s="40">
        <v>18211.36</v>
      </c>
      <c r="H46" s="40">
        <f t="shared" si="8"/>
        <v>350.94000000000051</v>
      </c>
      <c r="I46" s="40">
        <f t="shared" si="8"/>
        <v>205.30000000000018</v>
      </c>
      <c r="J46" s="40">
        <f t="shared" si="3"/>
        <v>556.24000000000069</v>
      </c>
      <c r="K46" s="40">
        <f ca="1">[1]Оплата!BI40</f>
        <v>-39701.912100000001</v>
      </c>
      <c r="L46" s="40">
        <f ca="1">[1]Оплата!AG40</f>
        <v>0</v>
      </c>
      <c r="M46" s="40">
        <f>H46*M$6</f>
        <v>2393.4108000000037</v>
      </c>
      <c r="N46" s="41">
        <f>I46*N$6</f>
        <v>544.04500000000041</v>
      </c>
      <c r="O46" s="39">
        <f t="shared" si="5"/>
        <v>2937.4558000000043</v>
      </c>
      <c r="P46" s="39"/>
      <c r="Q46" s="39"/>
      <c r="R46" s="41">
        <f ca="1">K46-O46+L46+P46</f>
        <v>-42639.367900000005</v>
      </c>
      <c r="S46" s="41" t="str">
        <f t="shared" si="4"/>
        <v>№031\1</v>
      </c>
    </row>
    <row r="47" spans="1:19">
      <c r="A47" s="9" t="s">
        <v>59</v>
      </c>
      <c r="B47" s="42">
        <v>5992.35</v>
      </c>
      <c r="C47" s="42">
        <v>1805.69</v>
      </c>
      <c r="D47" s="42">
        <v>7798.05</v>
      </c>
      <c r="E47" s="9">
        <v>6064.88</v>
      </c>
      <c r="F47" s="9">
        <v>1822.48</v>
      </c>
      <c r="G47" s="9">
        <v>7887.3600000000006</v>
      </c>
      <c r="H47" s="42">
        <f t="shared" si="8"/>
        <v>72.529999999999745</v>
      </c>
      <c r="I47" s="42">
        <f t="shared" si="8"/>
        <v>16.789999999999964</v>
      </c>
      <c r="J47" s="42">
        <f t="shared" si="3"/>
        <v>89.319999999999709</v>
      </c>
      <c r="K47" s="9">
        <f ca="1">[1]Оплата!BI41</f>
        <v>34936.626300000011</v>
      </c>
      <c r="L47" s="9">
        <f ca="1">[1]Оплата!AG41</f>
        <v>4800</v>
      </c>
      <c r="M47" s="42">
        <f>H47*M$6</f>
        <v>494.65459999999831</v>
      </c>
      <c r="N47" s="3">
        <f>I47*N$6</f>
        <v>44.493499999999905</v>
      </c>
      <c r="O47" s="9">
        <f t="shared" si="5"/>
        <v>539.14809999999818</v>
      </c>
      <c r="P47" s="9"/>
      <c r="Q47" s="9"/>
      <c r="R47" s="3">
        <f ca="1">K47-O47+L47+P47</f>
        <v>39197.478200000012</v>
      </c>
      <c r="S47" s="3" t="str">
        <f t="shared" si="4"/>
        <v>№031\2</v>
      </c>
    </row>
    <row r="48" spans="1:19">
      <c r="A48" s="39" t="s">
        <v>60</v>
      </c>
      <c r="B48" s="40">
        <v>7627.03</v>
      </c>
      <c r="C48" s="40">
        <v>4431.1099999999997</v>
      </c>
      <c r="D48" s="40">
        <v>12058.24</v>
      </c>
      <c r="E48" s="40">
        <v>7627.05</v>
      </c>
      <c r="F48" s="40">
        <v>4431.1099999999997</v>
      </c>
      <c r="G48" s="40">
        <v>12058.26</v>
      </c>
      <c r="H48" s="40">
        <f t="shared" si="8"/>
        <v>2.0000000000436557E-2</v>
      </c>
      <c r="I48" s="40">
        <f t="shared" si="8"/>
        <v>0</v>
      </c>
      <c r="J48" s="40">
        <f t="shared" si="3"/>
        <v>2.0000000000436557E-2</v>
      </c>
      <c r="K48" s="40">
        <f ca="1">[1]Оплата!BI42</f>
        <v>-3013.7799999999961</v>
      </c>
      <c r="L48" s="40">
        <f ca="1">[1]Оплата!AG42</f>
        <v>0</v>
      </c>
      <c r="M48" s="40">
        <f>H48*M$6</f>
        <v>0.13640000000297733</v>
      </c>
      <c r="N48" s="41">
        <f>I48*N$6</f>
        <v>0</v>
      </c>
      <c r="O48" s="39">
        <f t="shared" si="5"/>
        <v>0.13640000000297733</v>
      </c>
      <c r="P48" s="39"/>
      <c r="Q48" s="39"/>
      <c r="R48" s="41">
        <f ca="1">K48-O48+L48+P48</f>
        <v>-3013.9163999999992</v>
      </c>
      <c r="S48" s="41" t="str">
        <f t="shared" si="4"/>
        <v xml:space="preserve">№032 </v>
      </c>
    </row>
    <row r="49" spans="1:20">
      <c r="A49" s="9" t="s">
        <v>61</v>
      </c>
      <c r="B49" s="42"/>
      <c r="C49" s="42"/>
      <c r="D49" s="42"/>
      <c r="E49" s="9"/>
      <c r="F49" s="9"/>
      <c r="G49" s="9"/>
      <c r="H49" s="42"/>
      <c r="I49" s="42"/>
      <c r="J49" s="42"/>
      <c r="K49" s="9">
        <f ca="1">[1]Оплата!BI43</f>
        <v>640.01399999999649</v>
      </c>
      <c r="L49" s="9">
        <f ca="1">[1]Оплата!AG43</f>
        <v>0</v>
      </c>
      <c r="M49" s="42"/>
      <c r="N49" s="3"/>
      <c r="O49" s="9"/>
      <c r="P49" s="9"/>
      <c r="Q49" s="9"/>
      <c r="R49" s="3">
        <f ca="1">K49-O49+L49+P49</f>
        <v>640.01399999999649</v>
      </c>
      <c r="S49" s="3" t="str">
        <f t="shared" si="4"/>
        <v xml:space="preserve">№033 </v>
      </c>
    </row>
    <row r="50" spans="1:20">
      <c r="A50" s="39" t="s">
        <v>62</v>
      </c>
      <c r="B50" s="40"/>
      <c r="C50" s="40"/>
      <c r="D50" s="40"/>
      <c r="E50" s="40"/>
      <c r="F50" s="40"/>
      <c r="G50" s="40"/>
      <c r="H50" s="40">
        <f t="shared" si="8"/>
        <v>0</v>
      </c>
      <c r="I50" s="40">
        <f t="shared" si="8"/>
        <v>0</v>
      </c>
      <c r="J50" s="40">
        <f t="shared" si="3"/>
        <v>0</v>
      </c>
      <c r="K50" s="40">
        <f ca="1">[1]Оплата!BI44</f>
        <v>-14.069700000000338</v>
      </c>
      <c r="L50" s="40">
        <f ca="1">[1]Оплата!AG44</f>
        <v>0</v>
      </c>
      <c r="M50" s="40">
        <f>H50*M$6</f>
        <v>0</v>
      </c>
      <c r="N50" s="41">
        <f>I50*N$6</f>
        <v>0</v>
      </c>
      <c r="O50" s="39">
        <f t="shared" si="5"/>
        <v>0</v>
      </c>
      <c r="P50" s="39"/>
      <c r="Q50" s="39"/>
      <c r="R50" s="41">
        <f ca="1">K50-O50+L50+P50</f>
        <v>-14.069700000000338</v>
      </c>
      <c r="S50" s="41" t="str">
        <f t="shared" si="4"/>
        <v xml:space="preserve">№034 </v>
      </c>
    </row>
    <row r="51" spans="1:20">
      <c r="A51" s="9" t="s">
        <v>63</v>
      </c>
      <c r="B51" s="42">
        <v>12529.43</v>
      </c>
      <c r="C51" s="42">
        <v>6287.77</v>
      </c>
      <c r="D51" s="42">
        <v>18817.22</v>
      </c>
      <c r="E51" s="9">
        <v>12574.18</v>
      </c>
      <c r="F51" s="9">
        <v>6302.4800000000005</v>
      </c>
      <c r="G51" s="9">
        <v>18876.68</v>
      </c>
      <c r="H51" s="42">
        <f t="shared" si="8"/>
        <v>44.75</v>
      </c>
      <c r="I51" s="42">
        <f t="shared" si="8"/>
        <v>14.710000000000036</v>
      </c>
      <c r="J51" s="42">
        <f t="shared" si="3"/>
        <v>59.460000000000036</v>
      </c>
      <c r="K51" s="9">
        <f ca="1">[1]Оплата!BI45</f>
        <v>-2172.9732000000022</v>
      </c>
      <c r="L51" s="9">
        <f ca="1">[1]Оплата!AG45</f>
        <v>0</v>
      </c>
      <c r="M51" s="42">
        <f>H51*M$6</f>
        <v>305.19499999999999</v>
      </c>
      <c r="N51" s="3">
        <f>I51*N$6</f>
        <v>38.981500000000096</v>
      </c>
      <c r="O51" s="9">
        <f t="shared" si="5"/>
        <v>344.17650000000009</v>
      </c>
      <c r="P51" s="9"/>
      <c r="Q51" s="9"/>
      <c r="R51" s="3">
        <f ca="1">K51-O51+L51+P51</f>
        <v>-2517.1497000000022</v>
      </c>
      <c r="S51" s="3" t="str">
        <f t="shared" si="4"/>
        <v xml:space="preserve">№035 </v>
      </c>
    </row>
    <row r="52" spans="1:20">
      <c r="A52" s="39" t="s">
        <v>64</v>
      </c>
      <c r="B52" s="40">
        <v>8247.4600000000009</v>
      </c>
      <c r="C52" s="40">
        <v>2497.46</v>
      </c>
      <c r="D52" s="40">
        <v>10744.93</v>
      </c>
      <c r="E52" s="40">
        <v>8247.4600000000009</v>
      </c>
      <c r="F52" s="40">
        <v>2497.4700000000003</v>
      </c>
      <c r="G52" s="40">
        <v>10744.94</v>
      </c>
      <c r="H52" s="40">
        <f t="shared" si="8"/>
        <v>0</v>
      </c>
      <c r="I52" s="40">
        <f t="shared" si="8"/>
        <v>1.0000000000218279E-2</v>
      </c>
      <c r="J52" s="40">
        <f t="shared" si="3"/>
        <v>1.0000000000218279E-2</v>
      </c>
      <c r="K52" s="40">
        <f ca="1">[1]Оплата!BI46</f>
        <v>-8.0000000480140443E-4</v>
      </c>
      <c r="L52" s="40">
        <f ca="1">[1]Оплата!AG46</f>
        <v>0</v>
      </c>
      <c r="M52" s="40">
        <f>H52*M$6</f>
        <v>0</v>
      </c>
      <c r="N52" s="41">
        <f>I52*N$6</f>
        <v>2.6500000000578439E-2</v>
      </c>
      <c r="O52" s="39">
        <f t="shared" si="5"/>
        <v>2.6500000000578439E-2</v>
      </c>
      <c r="P52" s="39"/>
      <c r="Q52" s="39"/>
      <c r="R52" s="41">
        <f ca="1">K52-O52+L52+P52</f>
        <v>-2.7300000005379844E-2</v>
      </c>
      <c r="S52" s="41" t="str">
        <f t="shared" si="4"/>
        <v xml:space="preserve">№036 </v>
      </c>
    </row>
    <row r="53" spans="1:20">
      <c r="A53" s="9" t="s">
        <v>65</v>
      </c>
      <c r="B53" s="42"/>
      <c r="C53" s="42"/>
      <c r="D53" s="42"/>
      <c r="E53" s="9"/>
      <c r="F53" s="9"/>
      <c r="G53" s="9"/>
      <c r="H53" s="42"/>
      <c r="I53" s="42"/>
      <c r="J53" s="42"/>
      <c r="K53" s="9">
        <f ca="1">[1]Оплата!BI47</f>
        <v>3.1999999973777449E-3</v>
      </c>
      <c r="L53" s="9">
        <f ca="1">[1]Оплата!AG47</f>
        <v>0</v>
      </c>
      <c r="M53" s="45"/>
      <c r="N53" s="3"/>
      <c r="O53" s="9"/>
      <c r="P53" s="9"/>
      <c r="Q53" s="9"/>
      <c r="R53" s="3">
        <f ca="1">K53-O53+L53+P53</f>
        <v>3.1999999973777449E-3</v>
      </c>
      <c r="S53" s="3" t="str">
        <f>A53</f>
        <v>№037 сбыт</v>
      </c>
    </row>
    <row r="54" spans="1:20">
      <c r="A54" s="39" t="s">
        <v>66</v>
      </c>
      <c r="B54" s="40">
        <v>5202.5600000000004</v>
      </c>
      <c r="C54" s="40">
        <v>2450.08</v>
      </c>
      <c r="D54" s="40">
        <v>7652.66</v>
      </c>
      <c r="E54" s="40">
        <v>5202.5600000000004</v>
      </c>
      <c r="F54" s="40">
        <v>2450.08</v>
      </c>
      <c r="G54" s="40">
        <v>7652.66</v>
      </c>
      <c r="H54" s="44" t="s">
        <v>33</v>
      </c>
      <c r="I54" s="44"/>
      <c r="J54" s="44"/>
      <c r="K54" s="40">
        <f ca="1">[1]Оплата!BI48</f>
        <v>-290.58998468918583</v>
      </c>
      <c r="L54" s="40">
        <f ca="1">[1]Оплата!AG48</f>
        <v>0</v>
      </c>
      <c r="M54" s="40"/>
      <c r="N54" s="41">
        <f>I54*N$6</f>
        <v>0</v>
      </c>
      <c r="O54" s="39">
        <f t="shared" si="5"/>
        <v>0</v>
      </c>
      <c r="P54" s="39"/>
      <c r="Q54" s="39"/>
      <c r="R54" s="41">
        <f ca="1">K54-O54+L54+P54</f>
        <v>-290.58998468918583</v>
      </c>
      <c r="S54" s="41" t="str">
        <f t="shared" si="4"/>
        <v>№038</v>
      </c>
      <c r="T54" s="3"/>
    </row>
    <row r="55" spans="1:20">
      <c r="A55" s="9" t="s">
        <v>67</v>
      </c>
      <c r="B55" s="42"/>
      <c r="C55" s="42"/>
      <c r="D55" s="42"/>
      <c r="E55" s="9"/>
      <c r="F55" s="9"/>
      <c r="G55" s="9"/>
      <c r="H55" s="42"/>
      <c r="I55" s="42"/>
      <c r="J55" s="42"/>
      <c r="K55" s="9">
        <f ca="1">[1]Оплата!BI49</f>
        <v>-582.58610000000476</v>
      </c>
      <c r="L55" s="9">
        <f ca="1">[1]Оплата!AG49</f>
        <v>0</v>
      </c>
      <c r="M55" s="42"/>
      <c r="N55" s="3"/>
      <c r="O55" s="9"/>
      <c r="P55" s="9"/>
      <c r="Q55" s="9"/>
      <c r="R55" s="3">
        <f ca="1">K55-O55+L55+P55</f>
        <v>-582.58610000000476</v>
      </c>
      <c r="S55" s="3" t="str">
        <f t="shared" si="4"/>
        <v>№039  сбыт</v>
      </c>
    </row>
    <row r="56" spans="1:20">
      <c r="A56" s="39" t="s">
        <v>68</v>
      </c>
      <c r="B56" s="40"/>
      <c r="C56" s="40"/>
      <c r="D56" s="40"/>
      <c r="E56" s="40"/>
      <c r="F56" s="40"/>
      <c r="G56" s="40"/>
      <c r="H56" s="40">
        <f t="shared" ref="H56:I64" si="9">E56-B56</f>
        <v>0</v>
      </c>
      <c r="I56" s="40">
        <f t="shared" si="9"/>
        <v>0</v>
      </c>
      <c r="J56" s="40">
        <f t="shared" si="3"/>
        <v>0</v>
      </c>
      <c r="K56" s="40">
        <f ca="1">[1]Оплата!BI50</f>
        <v>-0.48820000000019664</v>
      </c>
      <c r="L56" s="40">
        <f ca="1">[1]Оплата!AG50</f>
        <v>0</v>
      </c>
      <c r="M56" s="40">
        <f>H56*M$6</f>
        <v>0</v>
      </c>
      <c r="N56" s="41">
        <f>I56*N$6</f>
        <v>0</v>
      </c>
      <c r="O56" s="39">
        <f t="shared" si="5"/>
        <v>0</v>
      </c>
      <c r="P56" s="39"/>
      <c r="Q56" s="39"/>
      <c r="R56" s="41">
        <f ca="1">K56-O56+L56+P56</f>
        <v>-0.48820000000019664</v>
      </c>
      <c r="S56" s="41" t="str">
        <f t="shared" si="4"/>
        <v>№040</v>
      </c>
    </row>
    <row r="57" spans="1:20">
      <c r="A57" s="9" t="s">
        <v>69</v>
      </c>
      <c r="B57" s="42">
        <v>6283.3600000000006</v>
      </c>
      <c r="C57" s="42">
        <v>3067.37</v>
      </c>
      <c r="D57" s="42">
        <v>9351.16</v>
      </c>
      <c r="E57" s="9">
        <v>6283.3600000000006</v>
      </c>
      <c r="F57" s="9">
        <v>3067.37</v>
      </c>
      <c r="G57" s="9">
        <v>9351.16</v>
      </c>
      <c r="H57" s="42">
        <f t="shared" si="9"/>
        <v>0</v>
      </c>
      <c r="I57" s="42">
        <f t="shared" si="9"/>
        <v>0</v>
      </c>
      <c r="J57" s="42">
        <f t="shared" si="3"/>
        <v>0</v>
      </c>
      <c r="K57" s="9">
        <f ca="1">[1]Оплата!BI51</f>
        <v>-1420.435800000002</v>
      </c>
      <c r="L57" s="9">
        <f ca="1">[1]Оплата!AG51</f>
        <v>0</v>
      </c>
      <c r="M57" s="42">
        <f>H57*M$6</f>
        <v>0</v>
      </c>
      <c r="N57" s="3">
        <f>I57*N$6</f>
        <v>0</v>
      </c>
      <c r="O57" s="9">
        <f t="shared" si="5"/>
        <v>0</v>
      </c>
      <c r="P57" s="9"/>
      <c r="Q57" s="9"/>
      <c r="R57" s="3">
        <f ca="1">K57-O57+L57+P57</f>
        <v>-1420.435800000002</v>
      </c>
      <c r="S57" s="3" t="str">
        <f t="shared" si="4"/>
        <v xml:space="preserve">№041 </v>
      </c>
    </row>
    <row r="58" spans="1:20">
      <c r="A58" s="39" t="s">
        <v>70</v>
      </c>
      <c r="B58" s="40">
        <v>11596.52</v>
      </c>
      <c r="C58" s="40">
        <v>4982.66</v>
      </c>
      <c r="D58" s="40">
        <v>16579.18</v>
      </c>
      <c r="E58" s="40">
        <v>11596.58</v>
      </c>
      <c r="F58" s="40">
        <v>4982.6900000000005</v>
      </c>
      <c r="G58" s="40">
        <v>16579.28</v>
      </c>
      <c r="H58" s="40">
        <f t="shared" si="9"/>
        <v>5.9999999999490683E-2</v>
      </c>
      <c r="I58" s="40">
        <f t="shared" si="9"/>
        <v>3.0000000000654836E-2</v>
      </c>
      <c r="J58" s="40">
        <f t="shared" si="3"/>
        <v>9.0000000000145519E-2</v>
      </c>
      <c r="K58" s="40">
        <f ca="1">[1]Оплата!BI52</f>
        <v>-127.31039999999943</v>
      </c>
      <c r="L58" s="40">
        <f ca="1">[1]Оплата!AG52</f>
        <v>0</v>
      </c>
      <c r="M58" s="40">
        <f>H58*M$6</f>
        <v>0.40919999999652645</v>
      </c>
      <c r="N58" s="41">
        <f>I58*N$6</f>
        <v>7.9500000001735308E-2</v>
      </c>
      <c r="O58" s="39">
        <f t="shared" si="5"/>
        <v>0.48869999999826175</v>
      </c>
      <c r="P58" s="39"/>
      <c r="Q58" s="39"/>
      <c r="R58" s="41">
        <f ca="1">K58-O58+L58+P58</f>
        <v>-127.79909999999769</v>
      </c>
      <c r="S58" s="41" t="str">
        <f t="shared" si="4"/>
        <v xml:space="preserve">№041а </v>
      </c>
    </row>
    <row r="59" spans="1:20">
      <c r="A59" s="9" t="s">
        <v>71</v>
      </c>
      <c r="B59" s="42">
        <v>6063.04</v>
      </c>
      <c r="C59" s="42">
        <v>2630.3</v>
      </c>
      <c r="D59" s="42">
        <v>8693.380000000001</v>
      </c>
      <c r="E59" s="9">
        <v>6063.05</v>
      </c>
      <c r="F59" s="9">
        <v>2630.3</v>
      </c>
      <c r="G59" s="9">
        <v>8693.380000000001</v>
      </c>
      <c r="H59" s="42">
        <f t="shared" si="9"/>
        <v>1.0000000000218279E-2</v>
      </c>
      <c r="I59" s="42">
        <f t="shared" si="9"/>
        <v>0</v>
      </c>
      <c r="J59" s="42">
        <f t="shared" si="3"/>
        <v>1.0000000000218279E-2</v>
      </c>
      <c r="K59" s="9">
        <f ca="1">[1]Оплата!BI53</f>
        <v>-1236.8939999999991</v>
      </c>
      <c r="L59" s="9">
        <f ca="1">[1]Оплата!AG53</f>
        <v>1236.8900000000001</v>
      </c>
      <c r="M59" s="42">
        <f>H59*M$6</f>
        <v>6.8200000001488667E-2</v>
      </c>
      <c r="N59" s="3">
        <f>I59*N$6</f>
        <v>0</v>
      </c>
      <c r="O59" s="9">
        <f t="shared" si="5"/>
        <v>6.8200000001488667E-2</v>
      </c>
      <c r="P59" s="9"/>
      <c r="Q59" s="9"/>
      <c r="R59" s="3">
        <f ca="1">K59-O59+L59+P59</f>
        <v>-7.2200000000520959E-2</v>
      </c>
      <c r="S59" s="3" t="str">
        <f t="shared" si="4"/>
        <v xml:space="preserve">№042 </v>
      </c>
    </row>
    <row r="60" spans="1:20">
      <c r="A60" s="39" t="s">
        <v>72</v>
      </c>
      <c r="B60" s="40">
        <v>6520.07</v>
      </c>
      <c r="C60" s="40">
        <v>2441.69</v>
      </c>
      <c r="D60" s="40">
        <v>8961.77</v>
      </c>
      <c r="E60" s="40">
        <v>6538.95</v>
      </c>
      <c r="F60" s="40">
        <v>2451.39</v>
      </c>
      <c r="G60" s="40">
        <v>8990.34</v>
      </c>
      <c r="H60" s="40">
        <f t="shared" si="9"/>
        <v>18.880000000000109</v>
      </c>
      <c r="I60" s="40">
        <f t="shared" si="9"/>
        <v>9.6999999999998181</v>
      </c>
      <c r="J60" s="40">
        <f t="shared" si="3"/>
        <v>28.579999999999927</v>
      </c>
      <c r="K60" s="40">
        <f ca="1">[1]Оплата!BI54</f>
        <v>-3142.9685999999983</v>
      </c>
      <c r="L60" s="40">
        <f ca="1">[1]Оплата!AG54</f>
        <v>0</v>
      </c>
      <c r="M60" s="40">
        <f>H60*M$6</f>
        <v>128.76160000000075</v>
      </c>
      <c r="N60" s="41">
        <f>I60*N$6</f>
        <v>25.704999999999519</v>
      </c>
      <c r="O60" s="39">
        <f t="shared" si="5"/>
        <v>154.46660000000028</v>
      </c>
      <c r="P60" s="39"/>
      <c r="Q60" s="39"/>
      <c r="R60" s="41">
        <f ca="1">K60-O60+L60+P60</f>
        <v>-3297.4351999999985</v>
      </c>
      <c r="S60" s="41" t="str">
        <f t="shared" si="4"/>
        <v xml:space="preserve">№043\1 </v>
      </c>
    </row>
    <row r="61" spans="1:20">
      <c r="A61" s="9" t="s">
        <v>73</v>
      </c>
      <c r="B61" s="42">
        <v>23291.95</v>
      </c>
      <c r="C61" s="42">
        <v>10650.800000000001</v>
      </c>
      <c r="D61" s="42">
        <v>33942.75</v>
      </c>
      <c r="E61" s="9">
        <v>23488.58</v>
      </c>
      <c r="F61" s="9">
        <v>10752.25</v>
      </c>
      <c r="G61" s="9">
        <v>34240.83</v>
      </c>
      <c r="H61" s="42">
        <f t="shared" si="9"/>
        <v>196.63000000000102</v>
      </c>
      <c r="I61" s="42">
        <f t="shared" si="9"/>
        <v>101.44999999999891</v>
      </c>
      <c r="J61" s="42">
        <f t="shared" si="3"/>
        <v>298.07999999999993</v>
      </c>
      <c r="K61" s="9">
        <f ca="1">[1]Оплата!BI55</f>
        <v>-8459.9012000000057</v>
      </c>
      <c r="L61" s="9">
        <f ca="1">[1]Оплата!AG55</f>
        <v>12300</v>
      </c>
      <c r="M61" s="45">
        <f>H61*M$6</f>
        <v>1341.016600000007</v>
      </c>
      <c r="N61" s="3">
        <f>I61*N$6</f>
        <v>268.84249999999707</v>
      </c>
      <c r="O61" s="9">
        <f t="shared" si="5"/>
        <v>1609.859100000004</v>
      </c>
      <c r="P61" s="9"/>
      <c r="Q61" s="9"/>
      <c r="R61" s="3">
        <f ca="1">K61-O61+L61+P61</f>
        <v>2230.239699999991</v>
      </c>
      <c r="S61" s="3" t="str">
        <f t="shared" si="4"/>
        <v xml:space="preserve">№043\2 </v>
      </c>
    </row>
    <row r="62" spans="1:20" ht="19.5">
      <c r="A62" s="9"/>
      <c r="B62" s="42"/>
      <c r="C62" s="42"/>
      <c r="D62" s="42"/>
      <c r="E62" s="8" t="s">
        <v>0</v>
      </c>
      <c r="F62" s="8"/>
      <c r="G62" s="8"/>
      <c r="H62" s="8"/>
      <c r="I62" s="8"/>
      <c r="J62" s="8"/>
      <c r="K62" s="8"/>
      <c r="L62" s="8"/>
      <c r="M62" s="8"/>
      <c r="N62" s="8"/>
      <c r="O62" s="9"/>
      <c r="P62" s="9"/>
      <c r="Q62" s="9"/>
      <c r="R62" s="3"/>
      <c r="S62" s="3"/>
    </row>
    <row r="63" spans="1:20" ht="19.5">
      <c r="A63" s="9"/>
      <c r="B63" s="42"/>
      <c r="C63" s="42"/>
      <c r="D63" s="42"/>
      <c r="E63" s="8" t="s">
        <v>1</v>
      </c>
      <c r="F63" s="8"/>
      <c r="G63" s="8"/>
      <c r="H63" s="8"/>
      <c r="I63" s="8"/>
      <c r="J63" s="8"/>
      <c r="K63" s="8"/>
      <c r="L63" s="8"/>
      <c r="M63" s="8"/>
      <c r="N63" s="8"/>
      <c r="O63" s="9"/>
      <c r="P63" s="9"/>
      <c r="Q63" s="9"/>
      <c r="R63" s="3"/>
      <c r="S63" s="3"/>
    </row>
    <row r="64" spans="1:20">
      <c r="A64" s="39" t="s">
        <v>74</v>
      </c>
      <c r="B64" s="40">
        <v>6375.25</v>
      </c>
      <c r="C64" s="40">
        <v>2930.85</v>
      </c>
      <c r="D64" s="40">
        <v>9306.11</v>
      </c>
      <c r="E64" s="40">
        <v>6408.25</v>
      </c>
      <c r="F64" s="40">
        <v>2930.85</v>
      </c>
      <c r="G64" s="40">
        <v>9339.1</v>
      </c>
      <c r="H64" s="40">
        <f t="shared" si="9"/>
        <v>33</v>
      </c>
      <c r="I64" s="40">
        <f t="shared" si="9"/>
        <v>0</v>
      </c>
      <c r="J64" s="40">
        <f t="shared" si="3"/>
        <v>33</v>
      </c>
      <c r="K64" s="40">
        <f ca="1">[1]Оплата!BI56</f>
        <v>-689.35849999999982</v>
      </c>
      <c r="L64" s="40">
        <f ca="1">[1]Оплата!AG56</f>
        <v>0</v>
      </c>
      <c r="M64" s="40">
        <f>H64*M$6</f>
        <v>225.06</v>
      </c>
      <c r="N64" s="41">
        <f>I64*N$6</f>
        <v>0</v>
      </c>
      <c r="O64" s="39">
        <f t="shared" si="5"/>
        <v>225.06</v>
      </c>
      <c r="P64" s="39"/>
      <c r="Q64" s="39"/>
      <c r="R64" s="41">
        <f ca="1">K64-O64+L64+P64</f>
        <v>-914.41849999999977</v>
      </c>
      <c r="S64" s="41" t="str">
        <f t="shared" si="4"/>
        <v xml:space="preserve">№044 </v>
      </c>
    </row>
    <row r="65" spans="1:19">
      <c r="A65" s="9" t="s">
        <v>75</v>
      </c>
      <c r="B65" s="42"/>
      <c r="C65" s="42"/>
      <c r="D65" s="42"/>
      <c r="E65" s="9"/>
      <c r="F65" s="9"/>
      <c r="G65" s="9"/>
      <c r="H65" s="42"/>
      <c r="I65" s="42"/>
      <c r="J65" s="42">
        <f t="shared" si="3"/>
        <v>0</v>
      </c>
      <c r="K65" s="9">
        <f ca="1">[1]Оплата!BI57</f>
        <v>0</v>
      </c>
      <c r="L65" s="9">
        <f ca="1">[1]Оплата!AG57</f>
        <v>0</v>
      </c>
      <c r="M65" s="42"/>
      <c r="N65" s="3"/>
      <c r="O65" s="9"/>
      <c r="P65" s="9"/>
      <c r="Q65" s="9"/>
      <c r="R65" s="3">
        <f ca="1">K65-O65+L65+P65</f>
        <v>0</v>
      </c>
      <c r="S65" s="3" t="str">
        <f t="shared" si="4"/>
        <v>№045 не установлен</v>
      </c>
    </row>
    <row r="66" spans="1:19">
      <c r="A66" s="39" t="s">
        <v>76</v>
      </c>
      <c r="B66" s="40">
        <v>9020.75</v>
      </c>
      <c r="C66" s="40">
        <v>5549.96</v>
      </c>
      <c r="D66" s="40">
        <v>14570.720000000001</v>
      </c>
      <c r="E66" s="40">
        <v>9020.75</v>
      </c>
      <c r="F66" s="40">
        <v>5549.96</v>
      </c>
      <c r="G66" s="40">
        <v>14570.720000000001</v>
      </c>
      <c r="H66" s="40">
        <f t="shared" ref="H66:I99" si="10">E66-B66</f>
        <v>0</v>
      </c>
      <c r="I66" s="40">
        <f t="shared" si="10"/>
        <v>0</v>
      </c>
      <c r="J66" s="40">
        <f t="shared" si="3"/>
        <v>0</v>
      </c>
      <c r="K66" s="40">
        <f ca="1">[1]Оплата!BI58</f>
        <v>-8757.7946000000011</v>
      </c>
      <c r="L66" s="40">
        <f ca="1">[1]Оплата!AG58</f>
        <v>0</v>
      </c>
      <c r="M66" s="40">
        <f>H66*M$6</f>
        <v>0</v>
      </c>
      <c r="N66" s="41">
        <f>I66*N$6</f>
        <v>0</v>
      </c>
      <c r="O66" s="39">
        <f t="shared" si="5"/>
        <v>0</v>
      </c>
      <c r="P66" s="39"/>
      <c r="Q66" s="39"/>
      <c r="R66" s="41">
        <f ca="1">K66-O66+L66+P66</f>
        <v>-8757.7946000000011</v>
      </c>
      <c r="S66" s="41" t="str">
        <f t="shared" si="4"/>
        <v xml:space="preserve">№046 </v>
      </c>
    </row>
    <row r="67" spans="1:19">
      <c r="A67" s="9" t="s">
        <v>77</v>
      </c>
      <c r="B67" s="42">
        <v>8329.49</v>
      </c>
      <c r="C67" s="42">
        <v>3477.39</v>
      </c>
      <c r="D67" s="42">
        <v>11806.9</v>
      </c>
      <c r="E67" s="9">
        <v>8329.49</v>
      </c>
      <c r="F67" s="9">
        <v>3477.39</v>
      </c>
      <c r="G67" s="9">
        <v>11806.9</v>
      </c>
      <c r="H67" s="42">
        <f t="shared" si="10"/>
        <v>0</v>
      </c>
      <c r="I67" s="42">
        <f t="shared" si="10"/>
        <v>0</v>
      </c>
      <c r="J67" s="42">
        <f t="shared" si="3"/>
        <v>0</v>
      </c>
      <c r="K67" s="9">
        <f ca="1">[1]Оплата!BI59</f>
        <v>-1536.4354999999971</v>
      </c>
      <c r="L67" s="9">
        <f ca="1">[1]Оплата!AG59</f>
        <v>0</v>
      </c>
      <c r="M67" s="42">
        <f>H67*M$6</f>
        <v>0</v>
      </c>
      <c r="N67" s="3">
        <f>I67*N$6</f>
        <v>0</v>
      </c>
      <c r="O67" s="9">
        <f t="shared" si="5"/>
        <v>0</v>
      </c>
      <c r="P67" s="9"/>
      <c r="Q67" s="9"/>
      <c r="R67" s="3">
        <f ca="1">K67-O67+L67+P67</f>
        <v>-1536.4354999999971</v>
      </c>
      <c r="S67" s="3" t="str">
        <f t="shared" si="4"/>
        <v xml:space="preserve">№046а </v>
      </c>
    </row>
    <row r="68" spans="1:19">
      <c r="A68" s="39" t="s">
        <v>78</v>
      </c>
      <c r="B68" s="40">
        <v>314.78000000000003</v>
      </c>
      <c r="C68" s="40">
        <v>144.71</v>
      </c>
      <c r="D68" s="40">
        <v>459.5</v>
      </c>
      <c r="E68" s="40">
        <v>314.78000000000003</v>
      </c>
      <c r="F68" s="40">
        <v>144.71</v>
      </c>
      <c r="G68" s="40">
        <v>459.5</v>
      </c>
      <c r="H68" s="40">
        <f t="shared" si="10"/>
        <v>0</v>
      </c>
      <c r="I68" s="40">
        <f t="shared" si="10"/>
        <v>0</v>
      </c>
      <c r="J68" s="40">
        <f t="shared" si="3"/>
        <v>0</v>
      </c>
      <c r="K68" s="40">
        <f ca="1">[1]Оплата!BI60</f>
        <v>-2071.5971</v>
      </c>
      <c r="L68" s="40">
        <f ca="1">[1]Оплата!AG60</f>
        <v>0</v>
      </c>
      <c r="M68" s="40">
        <f>H68*M$6</f>
        <v>0</v>
      </c>
      <c r="N68" s="41">
        <f>I68*N$6</f>
        <v>0</v>
      </c>
      <c r="O68" s="39">
        <f t="shared" si="5"/>
        <v>0</v>
      </c>
      <c r="P68" s="39"/>
      <c r="Q68" s="39"/>
      <c r="R68" s="41">
        <f ca="1">K68-O68+L68+P68</f>
        <v>-2071.5971</v>
      </c>
      <c r="S68" s="41" t="str">
        <f t="shared" si="4"/>
        <v xml:space="preserve">№047 </v>
      </c>
    </row>
    <row r="69" spans="1:19">
      <c r="A69" s="9" t="s">
        <v>79</v>
      </c>
      <c r="B69" s="42">
        <v>16334.54</v>
      </c>
      <c r="C69" s="42">
        <v>4637.2700000000004</v>
      </c>
      <c r="D69" s="42">
        <v>20972.05</v>
      </c>
      <c r="E69" s="9">
        <v>16353.460000000001</v>
      </c>
      <c r="F69" s="9">
        <v>4644.18</v>
      </c>
      <c r="G69" s="9">
        <v>20997.88</v>
      </c>
      <c r="H69" s="42">
        <f t="shared" si="10"/>
        <v>18.920000000000073</v>
      </c>
      <c r="I69" s="42">
        <f t="shared" si="10"/>
        <v>6.9099999999998545</v>
      </c>
      <c r="J69" s="42">
        <f t="shared" si="3"/>
        <v>25.829999999999927</v>
      </c>
      <c r="K69" s="9">
        <f ca="1">[1]Оплата!BI61</f>
        <v>-13753.641100000004</v>
      </c>
      <c r="L69" s="9">
        <f ca="1">[1]Оплата!AG61</f>
        <v>14000</v>
      </c>
      <c r="M69" s="42">
        <f>H69*M$6</f>
        <v>129.03440000000049</v>
      </c>
      <c r="N69" s="3">
        <f>I69*N$6</f>
        <v>18.311499999999615</v>
      </c>
      <c r="O69" s="9">
        <f>SUM(M69:N69)</f>
        <v>147.34590000000011</v>
      </c>
      <c r="P69" s="9"/>
      <c r="Q69" s="9"/>
      <c r="R69" s="3">
        <f ca="1">K69-O69+L69+P69</f>
        <v>99.012999999995372</v>
      </c>
      <c r="S69" s="3" t="str">
        <f t="shared" si="4"/>
        <v xml:space="preserve">№048 </v>
      </c>
    </row>
    <row r="70" spans="1:19">
      <c r="A70" s="39" t="s">
        <v>80</v>
      </c>
      <c r="B70" s="40">
        <v>13613.92</v>
      </c>
      <c r="C70" s="40">
        <v>4576.1000000000004</v>
      </c>
      <c r="D70" s="40">
        <v>18190.03</v>
      </c>
      <c r="E70" s="40">
        <v>13613.92</v>
      </c>
      <c r="F70" s="40">
        <v>4576.1000000000004</v>
      </c>
      <c r="G70" s="40">
        <v>18190.03</v>
      </c>
      <c r="H70" s="44" t="s">
        <v>33</v>
      </c>
      <c r="I70" s="44"/>
      <c r="J70" s="44"/>
      <c r="K70" s="40">
        <f ca="1">[1]Оплата!BI62</f>
        <v>86.016200000001845</v>
      </c>
      <c r="L70" s="40">
        <f ca="1">[1]Оплата!AG62</f>
        <v>0</v>
      </c>
      <c r="M70" s="40"/>
      <c r="N70" s="41">
        <f>I70*N$6</f>
        <v>0</v>
      </c>
      <c r="O70" s="39">
        <f t="shared" si="5"/>
        <v>0</v>
      </c>
      <c r="P70" s="39"/>
      <c r="Q70" s="39"/>
      <c r="R70" s="41">
        <f ca="1">K70-O70+L70+P70</f>
        <v>86.016200000001845</v>
      </c>
      <c r="S70" s="41" t="str">
        <f t="shared" si="4"/>
        <v xml:space="preserve">№049 </v>
      </c>
    </row>
    <row r="71" spans="1:19">
      <c r="A71" s="9" t="s">
        <v>81</v>
      </c>
      <c r="B71" s="42">
        <v>13638.26</v>
      </c>
      <c r="C71" s="42">
        <v>5513.5</v>
      </c>
      <c r="D71" s="42">
        <v>19151.77</v>
      </c>
      <c r="E71" s="9">
        <v>13649.92</v>
      </c>
      <c r="F71" s="9">
        <v>5513.62</v>
      </c>
      <c r="G71" s="9">
        <v>19163.54</v>
      </c>
      <c r="H71" s="42">
        <f t="shared" si="10"/>
        <v>11.659999999999854</v>
      </c>
      <c r="I71" s="42">
        <f t="shared" si="10"/>
        <v>0.11999999999989086</v>
      </c>
      <c r="J71" s="42">
        <f t="shared" si="3"/>
        <v>11.779999999999745</v>
      </c>
      <c r="K71" s="9">
        <f ca="1">[1]Оплата!BI63</f>
        <v>-317.71219999999835</v>
      </c>
      <c r="L71" s="9">
        <f ca="1">[1]Оплата!AG63</f>
        <v>0</v>
      </c>
      <c r="M71" s="45">
        <f>H71*M$6</f>
        <v>79.521199999999013</v>
      </c>
      <c r="N71" s="3">
        <f>I71*N$6</f>
        <v>0.31799999999971079</v>
      </c>
      <c r="O71" s="9">
        <f t="shared" si="5"/>
        <v>79.839199999998726</v>
      </c>
      <c r="P71" s="9"/>
      <c r="Q71" s="9"/>
      <c r="R71" s="3">
        <f ca="1">K71-O71+L71+P71</f>
        <v>-397.5513999999971</v>
      </c>
      <c r="S71" s="3" t="str">
        <f t="shared" si="4"/>
        <v xml:space="preserve">№050 </v>
      </c>
    </row>
    <row r="72" spans="1:19">
      <c r="A72" s="39" t="s">
        <v>82</v>
      </c>
      <c r="B72" s="40">
        <v>19080.3</v>
      </c>
      <c r="C72" s="40">
        <v>16748.420000000002</v>
      </c>
      <c r="D72" s="40">
        <v>35828.720000000001</v>
      </c>
      <c r="E72" s="40">
        <v>19080.3</v>
      </c>
      <c r="F72" s="40">
        <v>16748.420000000002</v>
      </c>
      <c r="G72" s="40">
        <v>35828.720000000001</v>
      </c>
      <c r="H72" s="44" t="s">
        <v>33</v>
      </c>
      <c r="I72" s="44"/>
      <c r="J72" s="44"/>
      <c r="K72" s="40">
        <f ca="1">[1]Оплата!BI64</f>
        <v>-4148.8620000000001</v>
      </c>
      <c r="L72" s="40">
        <f ca="1">[1]Оплата!AG64</f>
        <v>4149</v>
      </c>
      <c r="M72" s="40"/>
      <c r="N72" s="41">
        <f>I72*N$6</f>
        <v>0</v>
      </c>
      <c r="O72" s="39">
        <f t="shared" si="5"/>
        <v>0</v>
      </c>
      <c r="P72" s="39"/>
      <c r="Q72" s="39"/>
      <c r="R72" s="41">
        <f ca="1">K72-O72+L72+P72</f>
        <v>0.13799999999991996</v>
      </c>
      <c r="S72" s="41" t="str">
        <f t="shared" si="4"/>
        <v xml:space="preserve">№051 </v>
      </c>
    </row>
    <row r="73" spans="1:19">
      <c r="A73" s="9" t="s">
        <v>83</v>
      </c>
      <c r="B73" s="42">
        <v>7221.78</v>
      </c>
      <c r="C73" s="42">
        <v>2827.08</v>
      </c>
      <c r="D73" s="42">
        <v>10048.870000000001</v>
      </c>
      <c r="E73" s="9">
        <v>7225.07</v>
      </c>
      <c r="F73" s="9">
        <v>2827.08</v>
      </c>
      <c r="G73" s="9">
        <v>10052.16</v>
      </c>
      <c r="H73" s="42">
        <f t="shared" si="10"/>
        <v>3.2899999999999636</v>
      </c>
      <c r="I73" s="42">
        <f t="shared" si="10"/>
        <v>0</v>
      </c>
      <c r="J73" s="42">
        <f t="shared" si="3"/>
        <v>3.2899999999999636</v>
      </c>
      <c r="K73" s="9">
        <f ca="1">[1]Оплата!BI65</f>
        <v>-1637.6260999999977</v>
      </c>
      <c r="L73" s="9">
        <f ca="1">[1]Оплата!AG65</f>
        <v>0</v>
      </c>
      <c r="M73" s="42">
        <f>H73*M$6</f>
        <v>22.437799999999754</v>
      </c>
      <c r="N73" s="3">
        <f>I73*N$6</f>
        <v>0</v>
      </c>
      <c r="O73" s="9">
        <f t="shared" si="5"/>
        <v>22.437799999999754</v>
      </c>
      <c r="P73" s="9"/>
      <c r="Q73" s="9"/>
      <c r="R73" s="3">
        <f ca="1">K73-O73+L73+P73</f>
        <v>-1660.0638999999974</v>
      </c>
      <c r="S73" s="3" t="str">
        <f t="shared" si="4"/>
        <v xml:space="preserve">№052 </v>
      </c>
    </row>
    <row r="74" spans="1:19">
      <c r="A74" s="39" t="s">
        <v>84</v>
      </c>
      <c r="B74" s="40">
        <v>8321.2000000000007</v>
      </c>
      <c r="C74" s="40">
        <v>2346.29</v>
      </c>
      <c r="D74" s="40">
        <v>10667.52</v>
      </c>
      <c r="E74" s="40">
        <v>8535.4</v>
      </c>
      <c r="F74" s="40">
        <v>2396.7800000000002</v>
      </c>
      <c r="G74" s="40">
        <v>10932.22</v>
      </c>
      <c r="H74" s="40">
        <f t="shared" si="10"/>
        <v>214.19999999999891</v>
      </c>
      <c r="I74" s="40">
        <f t="shared" si="10"/>
        <v>50.490000000000236</v>
      </c>
      <c r="J74" s="40">
        <f t="shared" si="3"/>
        <v>264.68999999999915</v>
      </c>
      <c r="K74" s="40">
        <f ca="1">[1]Оплата!BI66</f>
        <v>-2998.2825000000057</v>
      </c>
      <c r="L74" s="40">
        <f ca="1">[1]Оплата!AG66</f>
        <v>5200</v>
      </c>
      <c r="M74" s="40">
        <f>H74*M$6</f>
        <v>1460.8439999999925</v>
      </c>
      <c r="N74" s="41">
        <f>I74*N$6</f>
        <v>133.79850000000062</v>
      </c>
      <c r="O74" s="39">
        <f t="shared" si="5"/>
        <v>1594.6424999999931</v>
      </c>
      <c r="P74" s="39"/>
      <c r="Q74" s="39"/>
      <c r="R74" s="41">
        <f ca="1">K74-O74+L74+P74</f>
        <v>607.07500000000073</v>
      </c>
      <c r="S74" s="41" t="str">
        <f t="shared" si="4"/>
        <v xml:space="preserve">№052а </v>
      </c>
    </row>
    <row r="75" spans="1:19">
      <c r="A75" s="9" t="s">
        <v>85</v>
      </c>
      <c r="B75" s="42">
        <v>3320.11</v>
      </c>
      <c r="C75" s="42">
        <v>1636.1000000000001</v>
      </c>
      <c r="D75" s="42">
        <v>4956.22</v>
      </c>
      <c r="E75" s="9">
        <v>3648.75</v>
      </c>
      <c r="F75" s="9">
        <v>1787.16</v>
      </c>
      <c r="G75" s="9">
        <v>5435.92</v>
      </c>
      <c r="H75" s="42">
        <f t="shared" si="10"/>
        <v>328.63999999999987</v>
      </c>
      <c r="I75" s="42">
        <f t="shared" si="10"/>
        <v>151.05999999999995</v>
      </c>
      <c r="J75" s="42">
        <f t="shared" si="3"/>
        <v>479.69999999999982</v>
      </c>
      <c r="K75" s="9">
        <f ca="1">[1]Оплата!BI67</f>
        <v>-9338.1454999999987</v>
      </c>
      <c r="L75" s="9">
        <f ca="1">[1]Оплата!AG67</f>
        <v>0</v>
      </c>
      <c r="M75" s="42">
        <f>H75*M$6</f>
        <v>2241.3247999999994</v>
      </c>
      <c r="N75" s="3">
        <f>I75*N$6</f>
        <v>400.30899999999986</v>
      </c>
      <c r="O75" s="9">
        <f t="shared" si="5"/>
        <v>2641.6337999999992</v>
      </c>
      <c r="P75" s="9"/>
      <c r="Q75" s="9"/>
      <c r="R75" s="3">
        <f ca="1">K75-O75+L75+P75</f>
        <v>-11979.779299999998</v>
      </c>
      <c r="S75" s="3" t="str">
        <f t="shared" si="4"/>
        <v xml:space="preserve">№053 </v>
      </c>
    </row>
    <row r="76" spans="1:19">
      <c r="A76" s="39" t="s">
        <v>86</v>
      </c>
      <c r="B76" s="40">
        <v>1921.88</v>
      </c>
      <c r="C76" s="40">
        <v>922.5</v>
      </c>
      <c r="D76" s="40">
        <v>2844.39</v>
      </c>
      <c r="E76" s="40">
        <v>1921.88</v>
      </c>
      <c r="F76" s="40">
        <v>922.5</v>
      </c>
      <c r="G76" s="40">
        <v>2844.39</v>
      </c>
      <c r="H76" s="40">
        <f t="shared" si="10"/>
        <v>0</v>
      </c>
      <c r="I76" s="40">
        <f t="shared" si="10"/>
        <v>0</v>
      </c>
      <c r="J76" s="40">
        <f t="shared" si="3"/>
        <v>0</v>
      </c>
      <c r="K76" s="40">
        <f ca="1">[1]Оплата!BI68</f>
        <v>-2560.3451999999997</v>
      </c>
      <c r="L76" s="40">
        <f ca="1">[1]Оплата!AG68</f>
        <v>0</v>
      </c>
      <c r="M76" s="40">
        <f>H76*M$6</f>
        <v>0</v>
      </c>
      <c r="N76" s="41">
        <f>I76*N$6</f>
        <v>0</v>
      </c>
      <c r="O76" s="39">
        <f t="shared" si="5"/>
        <v>0</v>
      </c>
      <c r="P76" s="39"/>
      <c r="Q76" s="39"/>
      <c r="R76" s="41">
        <f ca="1">K76-O76+L76+P76</f>
        <v>-2560.3451999999997</v>
      </c>
      <c r="S76" s="41" t="str">
        <f t="shared" si="4"/>
        <v xml:space="preserve">№054 </v>
      </c>
    </row>
    <row r="77" spans="1:19">
      <c r="A77" s="9" t="s">
        <v>87</v>
      </c>
      <c r="B77" s="42">
        <v>13734.73</v>
      </c>
      <c r="C77" s="42">
        <v>5696.83</v>
      </c>
      <c r="D77" s="42">
        <v>19431.57</v>
      </c>
      <c r="E77" s="9">
        <v>13734.73</v>
      </c>
      <c r="F77" s="9">
        <v>5696.83</v>
      </c>
      <c r="G77" s="9">
        <v>19431.57</v>
      </c>
      <c r="H77" s="42">
        <f t="shared" si="10"/>
        <v>0</v>
      </c>
      <c r="I77" s="42">
        <f t="shared" si="10"/>
        <v>0</v>
      </c>
      <c r="J77" s="42">
        <f t="shared" si="3"/>
        <v>0</v>
      </c>
      <c r="K77" s="9">
        <f ca="1">[1]Оплата!BI69</f>
        <v>3.7921000000046661</v>
      </c>
      <c r="L77" s="9">
        <f ca="1">[1]Оплата!AG69</f>
        <v>0</v>
      </c>
      <c r="M77" s="42">
        <f>H77*M$6</f>
        <v>0</v>
      </c>
      <c r="N77" s="3">
        <f>I77*N$6</f>
        <v>0</v>
      </c>
      <c r="O77" s="9">
        <f t="shared" si="5"/>
        <v>0</v>
      </c>
      <c r="P77" s="9"/>
      <c r="Q77" s="9"/>
      <c r="R77" s="3">
        <f ca="1">K77-O77+L77+P77</f>
        <v>3.7921000000046661</v>
      </c>
      <c r="S77" s="3" t="str">
        <f t="shared" si="4"/>
        <v xml:space="preserve">№055 </v>
      </c>
    </row>
    <row r="78" spans="1:19">
      <c r="A78" s="39" t="s">
        <v>88</v>
      </c>
      <c r="B78" s="40">
        <v>7795.27</v>
      </c>
      <c r="C78" s="40">
        <v>3441.57</v>
      </c>
      <c r="D78" s="40">
        <v>11236.85</v>
      </c>
      <c r="E78" s="40">
        <v>7795.27</v>
      </c>
      <c r="F78" s="40">
        <v>3441.57</v>
      </c>
      <c r="G78" s="40">
        <v>11236.85</v>
      </c>
      <c r="H78" s="40">
        <f t="shared" si="10"/>
        <v>0</v>
      </c>
      <c r="I78" s="40">
        <f t="shared" si="10"/>
        <v>0</v>
      </c>
      <c r="J78" s="40">
        <f t="shared" si="3"/>
        <v>0</v>
      </c>
      <c r="K78" s="40">
        <f ca="1">[1]Оплата!BI70</f>
        <v>2543.8484999999973</v>
      </c>
      <c r="L78" s="40">
        <f ca="1">[1]Оплата!AG70</f>
        <v>0</v>
      </c>
      <c r="M78" s="40">
        <f>H78*M$6</f>
        <v>0</v>
      </c>
      <c r="N78" s="41">
        <f>I78*N$6</f>
        <v>0</v>
      </c>
      <c r="O78" s="39">
        <f t="shared" si="5"/>
        <v>0</v>
      </c>
      <c r="P78" s="39"/>
      <c r="Q78" s="39"/>
      <c r="R78" s="41">
        <f ca="1">K78-O78+L78+P78</f>
        <v>2543.8484999999973</v>
      </c>
      <c r="S78" s="41" t="str">
        <f t="shared" si="4"/>
        <v xml:space="preserve">№056 </v>
      </c>
    </row>
    <row r="79" spans="1:19">
      <c r="A79" s="9" t="s">
        <v>89</v>
      </c>
      <c r="B79" s="42">
        <v>4084.03</v>
      </c>
      <c r="C79" s="42">
        <v>4171.03</v>
      </c>
      <c r="D79" s="42">
        <v>8255.06</v>
      </c>
      <c r="E79" s="9">
        <v>4084.11</v>
      </c>
      <c r="F79" s="9">
        <v>4171.03</v>
      </c>
      <c r="G79" s="9">
        <v>8255.15</v>
      </c>
      <c r="H79" s="42">
        <f t="shared" si="10"/>
        <v>7.999999999992724E-2</v>
      </c>
      <c r="I79" s="42">
        <f t="shared" si="10"/>
        <v>0</v>
      </c>
      <c r="J79" s="42">
        <f t="shared" si="3"/>
        <v>7.999999999992724E-2</v>
      </c>
      <c r="K79" s="9">
        <f ca="1">[1]Оплата!BI71</f>
        <v>-1388.4239500000003</v>
      </c>
      <c r="L79" s="9">
        <f ca="1">[1]Оплата!AG71</f>
        <v>0</v>
      </c>
      <c r="M79" s="45">
        <f>H79*M$6</f>
        <v>0.54559999999950382</v>
      </c>
      <c r="N79" s="3">
        <f>I79*N$6</f>
        <v>0</v>
      </c>
      <c r="O79" s="9">
        <f t="shared" si="5"/>
        <v>0.54559999999950382</v>
      </c>
      <c r="P79" s="9"/>
      <c r="Q79" s="9"/>
      <c r="R79" s="3">
        <f ca="1">K79-O79+L79+P79</f>
        <v>-1388.9695499999998</v>
      </c>
      <c r="S79" s="3" t="str">
        <f t="shared" si="4"/>
        <v xml:space="preserve">№057 </v>
      </c>
    </row>
    <row r="80" spans="1:19">
      <c r="A80" s="39" t="s">
        <v>90</v>
      </c>
      <c r="B80" s="40">
        <v>11421.44</v>
      </c>
      <c r="C80" s="40">
        <v>3751.32</v>
      </c>
      <c r="D80" s="40">
        <v>15172.77</v>
      </c>
      <c r="E80" s="40">
        <v>11422.15</v>
      </c>
      <c r="F80" s="40">
        <v>3751.32</v>
      </c>
      <c r="G80" s="40">
        <v>15173.48</v>
      </c>
      <c r="H80" s="40">
        <f t="shared" si="10"/>
        <v>0.70999999999912689</v>
      </c>
      <c r="I80" s="40">
        <f t="shared" si="10"/>
        <v>0</v>
      </c>
      <c r="J80" s="40">
        <f t="shared" si="3"/>
        <v>0.70999999999912689</v>
      </c>
      <c r="K80" s="40">
        <f ca="1">[1]Оплата!BI72</f>
        <v>-603.2985000000026</v>
      </c>
      <c r="L80" s="40">
        <f ca="1">[1]Оплата!AG72</f>
        <v>0</v>
      </c>
      <c r="M80" s="40">
        <f>H80*M$6</f>
        <v>4.8421999999940457</v>
      </c>
      <c r="N80" s="41">
        <f>I80*N$6</f>
        <v>0</v>
      </c>
      <c r="O80" s="39">
        <f t="shared" si="5"/>
        <v>4.8421999999940457</v>
      </c>
      <c r="P80" s="39"/>
      <c r="Q80" s="39"/>
      <c r="R80" s="41">
        <f ca="1">K80-O80+L80+P80</f>
        <v>-608.14069999999663</v>
      </c>
      <c r="S80" s="41" t="str">
        <f t="shared" si="4"/>
        <v xml:space="preserve">№058 </v>
      </c>
    </row>
    <row r="81" spans="1:20">
      <c r="A81" s="9" t="s">
        <v>91</v>
      </c>
      <c r="B81" s="42">
        <v>29392.639999999999</v>
      </c>
      <c r="C81" s="42">
        <v>13064.43</v>
      </c>
      <c r="D81" s="42">
        <v>42457.08</v>
      </c>
      <c r="E81" s="9">
        <v>30009.79</v>
      </c>
      <c r="F81" s="9">
        <v>13480.59</v>
      </c>
      <c r="G81" s="9">
        <v>43490.38</v>
      </c>
      <c r="H81" s="42">
        <f t="shared" si="10"/>
        <v>617.15000000000146</v>
      </c>
      <c r="I81" s="42">
        <f t="shared" si="10"/>
        <v>416.15999999999985</v>
      </c>
      <c r="J81" s="42">
        <f t="shared" ref="J81:J154" si="11">SUM(H81:I81)</f>
        <v>1033.3100000000013</v>
      </c>
      <c r="K81" s="9">
        <f ca="1">[1]Оплата!BI73</f>
        <v>-529.35109999999258</v>
      </c>
      <c r="L81" s="9">
        <f ca="1">[1]Оплата!AG73</f>
        <v>10000</v>
      </c>
      <c r="M81" s="42">
        <f>H81*M$6</f>
        <v>4208.9630000000097</v>
      </c>
      <c r="N81" s="3">
        <f>I81*N$6</f>
        <v>1102.8239999999996</v>
      </c>
      <c r="O81" s="9">
        <f t="shared" si="5"/>
        <v>5311.7870000000094</v>
      </c>
      <c r="P81" s="9"/>
      <c r="Q81" s="9"/>
      <c r="R81" s="3">
        <f ca="1">K81-O81+L81</f>
        <v>4158.8618999999981</v>
      </c>
      <c r="S81" s="3" t="str">
        <f t="shared" ref="S81:S154" si="12">A81</f>
        <v xml:space="preserve">№059 </v>
      </c>
    </row>
    <row r="82" spans="1:20" ht="19.5">
      <c r="A82" s="9"/>
      <c r="B82" s="42"/>
      <c r="C82" s="42"/>
      <c r="D82" s="42"/>
      <c r="E82" s="8" t="s">
        <v>0</v>
      </c>
      <c r="F82" s="8"/>
      <c r="G82" s="8"/>
      <c r="H82" s="8"/>
      <c r="I82" s="8"/>
      <c r="J82" s="8"/>
      <c r="K82" s="8"/>
      <c r="L82" s="8"/>
      <c r="M82" s="8"/>
      <c r="N82" s="8"/>
      <c r="O82" s="9"/>
      <c r="P82" s="9"/>
      <c r="Q82" s="9"/>
      <c r="R82" s="3"/>
      <c r="S82" s="3"/>
    </row>
    <row r="83" spans="1:20" ht="19.5">
      <c r="A83" s="9"/>
      <c r="B83" s="42"/>
      <c r="C83" s="42"/>
      <c r="D83" s="42"/>
      <c r="E83" s="8" t="s">
        <v>1</v>
      </c>
      <c r="F83" s="8"/>
      <c r="G83" s="8"/>
      <c r="H83" s="8"/>
      <c r="I83" s="8"/>
      <c r="J83" s="8"/>
      <c r="K83" s="8"/>
      <c r="L83" s="8"/>
      <c r="M83" s="8"/>
      <c r="N83" s="8"/>
      <c r="O83" s="9"/>
      <c r="P83" s="9"/>
      <c r="Q83" s="9"/>
      <c r="R83" s="3"/>
      <c r="S83" s="3"/>
    </row>
    <row r="84" spans="1:20">
      <c r="A84" s="39" t="s">
        <v>92</v>
      </c>
      <c r="B84" s="40">
        <v>5146.1400000000003</v>
      </c>
      <c r="C84" s="40">
        <v>1978.8</v>
      </c>
      <c r="D84" s="40">
        <v>7124.96</v>
      </c>
      <c r="E84" s="40">
        <v>5222.09</v>
      </c>
      <c r="F84" s="40">
        <v>1990.94</v>
      </c>
      <c r="G84" s="40">
        <v>7213.05</v>
      </c>
      <c r="H84" s="40">
        <f t="shared" si="10"/>
        <v>75.949999999999818</v>
      </c>
      <c r="I84" s="40">
        <f t="shared" si="10"/>
        <v>12.1400000000001</v>
      </c>
      <c r="J84" s="40">
        <f t="shared" si="11"/>
        <v>88.089999999999918</v>
      </c>
      <c r="K84" s="40">
        <f ca="1">[1]Оплата!BI74</f>
        <v>-1450.4262000000024</v>
      </c>
      <c r="L84" s="40">
        <f ca="1">[1]Оплата!AG74</f>
        <v>0</v>
      </c>
      <c r="M84" s="40">
        <f>H84*M$6</f>
        <v>517.97899999999879</v>
      </c>
      <c r="N84" s="41">
        <f>I84*N$6</f>
        <v>32.171000000000262</v>
      </c>
      <c r="O84" s="39">
        <f t="shared" ref="O84:O154" si="13">SUM(M84:N84)</f>
        <v>550.14999999999907</v>
      </c>
      <c r="P84" s="39"/>
      <c r="Q84" s="39"/>
      <c r="R84" s="41">
        <f ca="1">K84-O84+L84</f>
        <v>-2000.5762000000013</v>
      </c>
      <c r="S84" s="41" t="str">
        <f t="shared" si="12"/>
        <v xml:space="preserve">№060 </v>
      </c>
    </row>
    <row r="85" spans="1:20">
      <c r="A85" s="9" t="s">
        <v>93</v>
      </c>
      <c r="B85" s="42">
        <v>6627.06</v>
      </c>
      <c r="C85" s="42">
        <v>2422.84</v>
      </c>
      <c r="D85" s="42">
        <v>9049.91</v>
      </c>
      <c r="E85" s="9">
        <v>6627.13</v>
      </c>
      <c r="F85" s="9">
        <v>2423.2000000000003</v>
      </c>
      <c r="G85" s="9">
        <v>9050.33</v>
      </c>
      <c r="H85" s="42">
        <f t="shared" si="10"/>
        <v>6.9999999999708962E-2</v>
      </c>
      <c r="I85" s="42">
        <f t="shared" si="10"/>
        <v>0.36000000000012733</v>
      </c>
      <c r="J85" s="42">
        <f t="shared" si="11"/>
        <v>0.42999999999983629</v>
      </c>
      <c r="K85" s="9">
        <f ca="1">[1]Оплата!BI75</f>
        <v>-9176.4986000000044</v>
      </c>
      <c r="L85" s="9">
        <f ca="1">[1]Оплата!AG75</f>
        <v>0</v>
      </c>
      <c r="M85" s="42">
        <f>H85*M$6</f>
        <v>0.47739999999801513</v>
      </c>
      <c r="N85" s="3">
        <f>I85*N$6</f>
        <v>0.95400000000033736</v>
      </c>
      <c r="O85" s="9">
        <f t="shared" si="13"/>
        <v>1.4313999999983524</v>
      </c>
      <c r="P85" s="9"/>
      <c r="Q85" s="9"/>
      <c r="R85" s="3">
        <f ca="1">K85-O85+L85+P85</f>
        <v>-9177.9300000000021</v>
      </c>
      <c r="S85" s="3" t="str">
        <f t="shared" si="12"/>
        <v xml:space="preserve">№061 </v>
      </c>
    </row>
    <row r="86" spans="1:20">
      <c r="A86" s="39" t="s">
        <v>94</v>
      </c>
      <c r="B86" s="40">
        <v>18909.96</v>
      </c>
      <c r="C86" s="40">
        <v>11057.91</v>
      </c>
      <c r="D86" s="40">
        <v>29968.420000000002</v>
      </c>
      <c r="E86" s="40">
        <v>18909.96</v>
      </c>
      <c r="F86" s="40">
        <v>11057.91</v>
      </c>
      <c r="G86" s="40">
        <v>29968.420000000002</v>
      </c>
      <c r="H86" s="44" t="s">
        <v>33</v>
      </c>
      <c r="I86" s="44"/>
      <c r="J86" s="44"/>
      <c r="K86" s="40">
        <f ca="1">[1]Оплата!BI76</f>
        <v>-2270.5522999999948</v>
      </c>
      <c r="L86" s="40">
        <f ca="1">[1]Оплата!AG76</f>
        <v>0</v>
      </c>
      <c r="M86" s="40"/>
      <c r="N86" s="41">
        <f>I86*N$6</f>
        <v>0</v>
      </c>
      <c r="O86" s="39">
        <f t="shared" si="13"/>
        <v>0</v>
      </c>
      <c r="P86" s="39"/>
      <c r="Q86" s="39"/>
      <c r="R86" s="41">
        <f ca="1">K86-O86+L86+P86</f>
        <v>-2270.5522999999948</v>
      </c>
      <c r="S86" s="41" t="str">
        <f t="shared" si="12"/>
        <v xml:space="preserve">№062 </v>
      </c>
    </row>
    <row r="87" spans="1:20">
      <c r="A87" s="9" t="s">
        <v>95</v>
      </c>
      <c r="B87" s="42">
        <v>9065.5500000000011</v>
      </c>
      <c r="C87" s="42">
        <v>2619.54</v>
      </c>
      <c r="D87" s="42">
        <v>11685.1</v>
      </c>
      <c r="E87" s="9">
        <v>9065.5500000000011</v>
      </c>
      <c r="F87" s="9">
        <v>2619.54</v>
      </c>
      <c r="G87" s="9">
        <v>11685.1</v>
      </c>
      <c r="H87" s="42">
        <f t="shared" si="10"/>
        <v>0</v>
      </c>
      <c r="I87" s="42">
        <f t="shared" si="10"/>
        <v>0</v>
      </c>
      <c r="J87" s="42">
        <f t="shared" si="11"/>
        <v>0</v>
      </c>
      <c r="K87" s="9">
        <f ca="1">[1]Оплата!BI77</f>
        <v>4.9999999964711606E-3</v>
      </c>
      <c r="L87" s="9">
        <f ca="1">[1]Оплата!AG77</f>
        <v>0</v>
      </c>
      <c r="M87" s="42">
        <f>H87*M$6</f>
        <v>0</v>
      </c>
      <c r="N87" s="3">
        <f>I87*N$6</f>
        <v>0</v>
      </c>
      <c r="O87" s="9">
        <f t="shared" si="13"/>
        <v>0</v>
      </c>
      <c r="P87" s="9"/>
      <c r="Q87" s="9"/>
      <c r="R87" s="3">
        <f ca="1">K87-O87+L87+P87</f>
        <v>4.9999999964711606E-3</v>
      </c>
      <c r="S87" s="3" t="str">
        <f t="shared" si="12"/>
        <v xml:space="preserve">№062а </v>
      </c>
    </row>
    <row r="88" spans="1:20">
      <c r="A88" s="39" t="s">
        <v>96</v>
      </c>
      <c r="B88" s="40">
        <v>1499.9</v>
      </c>
      <c r="C88" s="40">
        <v>862.6</v>
      </c>
      <c r="D88" s="40">
        <v>2362.5100000000002</v>
      </c>
      <c r="E88" s="40">
        <v>1499.9</v>
      </c>
      <c r="F88" s="40">
        <v>862.6</v>
      </c>
      <c r="G88" s="40">
        <v>2362.5100000000002</v>
      </c>
      <c r="H88" s="40">
        <f t="shared" si="10"/>
        <v>0</v>
      </c>
      <c r="I88" s="40">
        <f t="shared" si="10"/>
        <v>0</v>
      </c>
      <c r="J88" s="40">
        <f t="shared" si="11"/>
        <v>0</v>
      </c>
      <c r="K88" s="40">
        <f ca="1">[1]Оплата!BI78</f>
        <v>-40.548599999999169</v>
      </c>
      <c r="L88" s="40">
        <f ca="1">[1]Оплата!AG78</f>
        <v>0</v>
      </c>
      <c r="M88" s="40"/>
      <c r="N88" s="41"/>
      <c r="O88" s="39"/>
      <c r="P88" s="39"/>
      <c r="Q88" s="39"/>
      <c r="R88" s="41">
        <f ca="1">K88-O88+L88+P88</f>
        <v>-40.548599999999169</v>
      </c>
      <c r="S88" s="41" t="str">
        <f t="shared" si="12"/>
        <v xml:space="preserve">№063 </v>
      </c>
      <c r="T88" t="s">
        <v>97</v>
      </c>
    </row>
    <row r="89" spans="1:20">
      <c r="A89" s="9" t="s">
        <v>98</v>
      </c>
      <c r="B89" s="42">
        <v>80.84</v>
      </c>
      <c r="C89" s="42">
        <v>18.54</v>
      </c>
      <c r="D89" s="42">
        <v>99.4</v>
      </c>
      <c r="E89" s="9">
        <v>80.84</v>
      </c>
      <c r="F89" s="9">
        <v>18.54</v>
      </c>
      <c r="G89" s="9">
        <v>99.4</v>
      </c>
      <c r="H89" s="42">
        <f t="shared" si="10"/>
        <v>0</v>
      </c>
      <c r="I89" s="42">
        <f t="shared" si="10"/>
        <v>0</v>
      </c>
      <c r="J89" s="42">
        <f t="shared" si="11"/>
        <v>0</v>
      </c>
      <c r="K89" s="9">
        <f ca="1">[1]Оплата!BI79</f>
        <v>38417.196699999993</v>
      </c>
      <c r="L89" s="9">
        <f ca="1">[1]Оплата!AG79</f>
        <v>0</v>
      </c>
      <c r="M89" s="45">
        <f>H89*M$6</f>
        <v>0</v>
      </c>
      <c r="N89" s="3">
        <f>I89*N$6</f>
        <v>0</v>
      </c>
      <c r="O89" s="9">
        <f t="shared" si="13"/>
        <v>0</v>
      </c>
      <c r="P89" s="9"/>
      <c r="Q89" s="9"/>
      <c r="R89" s="3">
        <f ca="1">K89-O89+L89+P89</f>
        <v>38417.196699999993</v>
      </c>
      <c r="S89" s="3" t="str">
        <f t="shared" si="12"/>
        <v xml:space="preserve">№064\1 </v>
      </c>
    </row>
    <row r="90" spans="1:20">
      <c r="A90" s="39" t="s">
        <v>99</v>
      </c>
      <c r="B90" s="40">
        <v>8456.8700000000008</v>
      </c>
      <c r="C90" s="40">
        <v>3076.13</v>
      </c>
      <c r="D90" s="40">
        <v>11533.01</v>
      </c>
      <c r="E90" s="40">
        <v>8456.9</v>
      </c>
      <c r="F90" s="40">
        <v>3076.15</v>
      </c>
      <c r="G90" s="40">
        <v>11533.07</v>
      </c>
      <c r="H90" s="40">
        <f t="shared" si="10"/>
        <v>2.9999999998835847E-2</v>
      </c>
      <c r="I90" s="40">
        <f t="shared" si="10"/>
        <v>1.999999999998181E-2</v>
      </c>
      <c r="J90" s="40">
        <f t="shared" si="11"/>
        <v>4.9999999998817657E-2</v>
      </c>
      <c r="K90" s="40">
        <f ca="1">[1]Оплата!BI80</f>
        <v>-31699.606400000004</v>
      </c>
      <c r="L90" s="40">
        <f ca="1">[1]Оплата!AG80</f>
        <v>0</v>
      </c>
      <c r="M90" s="40">
        <f>H90*M$6</f>
        <v>0.20459999999206049</v>
      </c>
      <c r="N90" s="41">
        <f>I90*N$6</f>
        <v>5.2999999999951794E-2</v>
      </c>
      <c r="O90" s="39">
        <f t="shared" si="13"/>
        <v>0.25759999999201227</v>
      </c>
      <c r="P90" s="39"/>
      <c r="Q90" s="39"/>
      <c r="R90" s="41">
        <f ca="1">K90-O90+L90+P90</f>
        <v>-31699.863999999998</v>
      </c>
      <c r="S90" s="41" t="str">
        <f t="shared" si="12"/>
        <v xml:space="preserve">№064\2 </v>
      </c>
    </row>
    <row r="91" spans="1:20">
      <c r="A91" s="9" t="s">
        <v>100</v>
      </c>
      <c r="B91" s="42">
        <v>40843.24</v>
      </c>
      <c r="C91" s="42">
        <v>15242.84</v>
      </c>
      <c r="D91" s="42">
        <v>56086.080000000002</v>
      </c>
      <c r="E91" s="9">
        <v>40843.24</v>
      </c>
      <c r="F91" s="9">
        <v>15242.84</v>
      </c>
      <c r="G91" s="9">
        <v>56086.080000000002</v>
      </c>
      <c r="H91" s="42">
        <f t="shared" si="10"/>
        <v>0</v>
      </c>
      <c r="I91" s="42">
        <f t="shared" si="10"/>
        <v>0</v>
      </c>
      <c r="J91" s="42">
        <f t="shared" si="11"/>
        <v>0</v>
      </c>
      <c r="K91" s="9">
        <f ca="1">[1]Оплата!BI81</f>
        <v>44.424200000032215</v>
      </c>
      <c r="L91" s="9">
        <f ca="1">[1]Оплата!AG81</f>
        <v>0</v>
      </c>
      <c r="M91" s="45">
        <f>H91*M$6</f>
        <v>0</v>
      </c>
      <c r="N91" s="3">
        <f>I91*N$6</f>
        <v>0</v>
      </c>
      <c r="O91" s="9">
        <f t="shared" si="13"/>
        <v>0</v>
      </c>
      <c r="P91" s="9"/>
      <c r="Q91" s="9"/>
      <c r="R91" s="3">
        <f ca="1">K91-O91+L91+P91</f>
        <v>44.424200000032215</v>
      </c>
      <c r="S91" s="3" t="str">
        <f t="shared" si="12"/>
        <v xml:space="preserve">№065 </v>
      </c>
    </row>
    <row r="92" spans="1:20">
      <c r="A92" s="39" t="s">
        <v>101</v>
      </c>
      <c r="B92" s="40">
        <v>15583.92</v>
      </c>
      <c r="C92" s="40">
        <v>7216.78</v>
      </c>
      <c r="D92" s="40">
        <v>22800.71</v>
      </c>
      <c r="E92" s="40">
        <v>15583.92</v>
      </c>
      <c r="F92" s="40">
        <v>7216.78</v>
      </c>
      <c r="G92" s="40">
        <v>22800.71</v>
      </c>
      <c r="H92" s="40">
        <f t="shared" si="10"/>
        <v>0</v>
      </c>
      <c r="I92" s="40">
        <f t="shared" si="10"/>
        <v>0</v>
      </c>
      <c r="J92" s="40">
        <f t="shared" si="11"/>
        <v>0</v>
      </c>
      <c r="K92" s="40">
        <f ca="1">[1]Оплата!BI82</f>
        <v>-3664.3322000000007</v>
      </c>
      <c r="L92" s="40">
        <f ca="1">[1]Оплата!AG82</f>
        <v>0</v>
      </c>
      <c r="M92" s="40">
        <f>H92*M$6</f>
        <v>0</v>
      </c>
      <c r="N92" s="41">
        <f>I92*N$6</f>
        <v>0</v>
      </c>
      <c r="O92" s="39">
        <f t="shared" si="13"/>
        <v>0</v>
      </c>
      <c r="P92" s="39"/>
      <c r="Q92" s="39"/>
      <c r="R92" s="41">
        <f ca="1">K92-O92+L92+P92</f>
        <v>-3664.3322000000007</v>
      </c>
      <c r="S92" s="41" t="str">
        <f t="shared" si="12"/>
        <v xml:space="preserve">№066 </v>
      </c>
    </row>
    <row r="93" spans="1:20">
      <c r="A93" s="9" t="s">
        <v>102</v>
      </c>
      <c r="B93" s="42">
        <v>5395.6500000000005</v>
      </c>
      <c r="C93" s="42">
        <v>2540.14</v>
      </c>
      <c r="D93" s="42">
        <v>7935.79</v>
      </c>
      <c r="E93" s="9">
        <v>5395.6500000000005</v>
      </c>
      <c r="F93" s="9">
        <v>2540.14</v>
      </c>
      <c r="G93" s="9">
        <v>7935.79</v>
      </c>
      <c r="H93" s="42">
        <f t="shared" si="10"/>
        <v>0</v>
      </c>
      <c r="I93" s="42">
        <f t="shared" si="10"/>
        <v>0</v>
      </c>
      <c r="J93" s="42">
        <f t="shared" si="11"/>
        <v>0</v>
      </c>
      <c r="K93" s="9">
        <f ca="1">[1]Оплата!BI83</f>
        <v>1145.1725999999981</v>
      </c>
      <c r="L93" s="9">
        <f ca="1">[1]Оплата!AG83</f>
        <v>0</v>
      </c>
      <c r="M93" s="42">
        <f>H93*M$6</f>
        <v>0</v>
      </c>
      <c r="N93" s="3">
        <f>I93*N$6</f>
        <v>0</v>
      </c>
      <c r="O93" s="9">
        <f>SUM(M93:N93)</f>
        <v>0</v>
      </c>
      <c r="P93" s="9"/>
      <c r="Q93" s="9"/>
      <c r="R93" s="3">
        <f ca="1">K93-O93+L93+P93</f>
        <v>1145.1725999999981</v>
      </c>
      <c r="S93" s="3" t="str">
        <f t="shared" si="12"/>
        <v>№067</v>
      </c>
    </row>
    <row r="94" spans="1:20">
      <c r="A94" s="39" t="s">
        <v>103</v>
      </c>
      <c r="B94" s="40">
        <v>8471.94</v>
      </c>
      <c r="C94" s="40">
        <v>6226.68</v>
      </c>
      <c r="D94" s="40">
        <v>14698.64</v>
      </c>
      <c r="E94" s="40">
        <v>8476.0400000000009</v>
      </c>
      <c r="F94" s="40">
        <v>6228.41</v>
      </c>
      <c r="G94" s="40">
        <v>14704.470000000001</v>
      </c>
      <c r="H94" s="40">
        <f t="shared" si="10"/>
        <v>4.1000000000003638</v>
      </c>
      <c r="I94" s="40">
        <f t="shared" si="10"/>
        <v>1.7299999999995634</v>
      </c>
      <c r="J94" s="40">
        <f t="shared" si="11"/>
        <v>5.8299999999999272</v>
      </c>
      <c r="K94" s="40">
        <f ca="1">[1]Оплата!BI84</f>
        <v>-181.09730000000513</v>
      </c>
      <c r="L94" s="40">
        <f ca="1">[1]Оплата!AG84</f>
        <v>0</v>
      </c>
      <c r="M94" s="40">
        <f>H94*M$6</f>
        <v>27.962000000002483</v>
      </c>
      <c r="N94" s="41">
        <f>I94*N$6</f>
        <v>4.5844999999988429</v>
      </c>
      <c r="O94" s="39">
        <f t="shared" si="13"/>
        <v>32.546500000001323</v>
      </c>
      <c r="P94" s="39"/>
      <c r="Q94" s="39"/>
      <c r="R94" s="41">
        <f ca="1">K94-O94+L94+P94</f>
        <v>-213.64380000000645</v>
      </c>
      <c r="S94" s="41" t="str">
        <f t="shared" si="12"/>
        <v xml:space="preserve">№068 </v>
      </c>
    </row>
    <row r="95" spans="1:20">
      <c r="A95" s="9" t="s">
        <v>104</v>
      </c>
      <c r="B95" s="42">
        <v>2043.78</v>
      </c>
      <c r="C95" s="42">
        <v>1243.76</v>
      </c>
      <c r="D95" s="42">
        <v>3287.55</v>
      </c>
      <c r="E95" s="9">
        <v>2043.78</v>
      </c>
      <c r="F95" s="9">
        <v>1243.76</v>
      </c>
      <c r="G95" s="9">
        <v>3287.55</v>
      </c>
      <c r="H95" s="42">
        <f t="shared" si="10"/>
        <v>0</v>
      </c>
      <c r="I95" s="42">
        <f t="shared" si="10"/>
        <v>0</v>
      </c>
      <c r="J95" s="42">
        <f t="shared" si="11"/>
        <v>0</v>
      </c>
      <c r="K95" s="9">
        <f ca="1">[1]Оплата!BI85</f>
        <v>-1904.2324589999994</v>
      </c>
      <c r="L95" s="9">
        <f ca="1">[1]Оплата!AG85</f>
        <v>0</v>
      </c>
      <c r="M95" s="42">
        <f>H95*M$6</f>
        <v>0</v>
      </c>
      <c r="N95" s="3">
        <f>I95*N$6</f>
        <v>0</v>
      </c>
      <c r="O95" s="9">
        <f t="shared" si="13"/>
        <v>0</v>
      </c>
      <c r="P95" s="9"/>
      <c r="Q95" s="9"/>
      <c r="R95" s="3">
        <f ca="1">K95-O95+L95+P95</f>
        <v>-1904.2324589999994</v>
      </c>
      <c r="S95" s="3" t="str">
        <f t="shared" si="12"/>
        <v xml:space="preserve">№069 </v>
      </c>
    </row>
    <row r="96" spans="1:20">
      <c r="A96" s="39" t="s">
        <v>105</v>
      </c>
      <c r="B96" s="40">
        <v>6574.43</v>
      </c>
      <c r="C96" s="40">
        <v>3211.44</v>
      </c>
      <c r="D96" s="40">
        <v>9785.8700000000008</v>
      </c>
      <c r="E96" s="40">
        <v>6574.4800000000005</v>
      </c>
      <c r="F96" s="40">
        <v>3211.4700000000003</v>
      </c>
      <c r="G96" s="40">
        <v>9785.9500000000007</v>
      </c>
      <c r="H96" s="40">
        <f t="shared" si="10"/>
        <v>5.0000000000181899E-2</v>
      </c>
      <c r="I96" s="40">
        <f t="shared" si="10"/>
        <v>3.0000000000200089E-2</v>
      </c>
      <c r="J96" s="40">
        <f t="shared" si="11"/>
        <v>8.0000000000381988E-2</v>
      </c>
      <c r="K96" s="40">
        <f ca="1">[1]Оплата!BI86</f>
        <v>-439.1839000000017</v>
      </c>
      <c r="L96" s="40">
        <f ca="1">[1]Оплата!AG86</f>
        <v>0</v>
      </c>
      <c r="M96" s="40">
        <f>H96*M$6</f>
        <v>0.34100000000124059</v>
      </c>
      <c r="N96" s="41">
        <f>I96*N$6</f>
        <v>7.950000000053023E-2</v>
      </c>
      <c r="O96" s="39">
        <f t="shared" si="13"/>
        <v>0.42050000000177079</v>
      </c>
      <c r="P96" s="39"/>
      <c r="Q96" s="39"/>
      <c r="R96" s="41">
        <f ca="1">K96-O96+L96+P96</f>
        <v>-439.60440000000347</v>
      </c>
      <c r="S96" s="41" t="str">
        <f t="shared" si="12"/>
        <v xml:space="preserve">№070 </v>
      </c>
    </row>
    <row r="97" spans="1:19">
      <c r="A97" s="9" t="s">
        <v>106</v>
      </c>
      <c r="B97" s="42">
        <v>1635.45</v>
      </c>
      <c r="C97" s="42">
        <v>777.26</v>
      </c>
      <c r="D97" s="42">
        <v>2412.73</v>
      </c>
      <c r="E97" s="9">
        <v>1635.45</v>
      </c>
      <c r="F97" s="9">
        <v>777.26</v>
      </c>
      <c r="G97" s="9">
        <v>2412.73</v>
      </c>
      <c r="H97" s="42">
        <f t="shared" si="10"/>
        <v>0</v>
      </c>
      <c r="I97" s="42">
        <f t="shared" si="10"/>
        <v>0</v>
      </c>
      <c r="J97" s="42">
        <f t="shared" si="11"/>
        <v>0</v>
      </c>
      <c r="K97" s="9">
        <f ca="1">[1]Оплата!BI87</f>
        <v>1342.7099999999996</v>
      </c>
      <c r="L97" s="9">
        <f ca="1">[1]Оплата!AG87</f>
        <v>0</v>
      </c>
      <c r="M97" s="42">
        <f>H97*M$6</f>
        <v>0</v>
      </c>
      <c r="N97" s="3">
        <f>I97*N$6</f>
        <v>0</v>
      </c>
      <c r="O97" s="9">
        <f t="shared" si="13"/>
        <v>0</v>
      </c>
      <c r="P97" s="9"/>
      <c r="Q97" s="9"/>
      <c r="R97" s="3">
        <f ca="1">K97-O97+L97+P97</f>
        <v>1342.7099999999996</v>
      </c>
      <c r="S97" s="3" t="str">
        <f t="shared" si="12"/>
        <v xml:space="preserve">№071 </v>
      </c>
    </row>
    <row r="98" spans="1:19">
      <c r="A98" s="39" t="s">
        <v>107</v>
      </c>
      <c r="B98" s="40">
        <v>4377.75</v>
      </c>
      <c r="C98" s="40">
        <v>3956.21</v>
      </c>
      <c r="D98" s="40">
        <v>8333.99</v>
      </c>
      <c r="E98" s="40">
        <v>4377.75</v>
      </c>
      <c r="F98" s="40">
        <v>3956.21</v>
      </c>
      <c r="G98" s="40">
        <v>8333.99</v>
      </c>
      <c r="H98" s="44" t="s">
        <v>33</v>
      </c>
      <c r="I98" s="44"/>
      <c r="J98" s="44"/>
      <c r="K98" s="40">
        <f ca="1">[1]Оплата!BI88</f>
        <v>290.71599999999887</v>
      </c>
      <c r="L98" s="40">
        <f ca="1">[1]Оплата!AG88</f>
        <v>0</v>
      </c>
      <c r="M98" s="40"/>
      <c r="N98" s="41">
        <f>I98*N$6</f>
        <v>0</v>
      </c>
      <c r="O98" s="39">
        <f t="shared" si="13"/>
        <v>0</v>
      </c>
      <c r="P98" s="39"/>
      <c r="Q98" s="39"/>
      <c r="R98" s="41">
        <f ca="1">K98-O98+L98+P98</f>
        <v>290.71599999999887</v>
      </c>
      <c r="S98" s="41" t="str">
        <f t="shared" si="12"/>
        <v xml:space="preserve">№072 </v>
      </c>
    </row>
    <row r="99" spans="1:19">
      <c r="A99" s="9" t="s">
        <v>108</v>
      </c>
      <c r="B99" s="42">
        <v>5940.57</v>
      </c>
      <c r="C99" s="42">
        <v>1979.57</v>
      </c>
      <c r="D99" s="42">
        <v>7920.14</v>
      </c>
      <c r="E99" s="9">
        <v>5940.57</v>
      </c>
      <c r="F99" s="9">
        <v>1979.57</v>
      </c>
      <c r="G99" s="9">
        <v>7920.14</v>
      </c>
      <c r="H99" s="42">
        <f t="shared" si="10"/>
        <v>0</v>
      </c>
      <c r="I99" s="42">
        <f t="shared" si="10"/>
        <v>0</v>
      </c>
      <c r="J99" s="42">
        <f t="shared" si="11"/>
        <v>0</v>
      </c>
      <c r="K99" s="9">
        <f ca="1">[1]Оплата!BI89</f>
        <v>-7627.3690999999972</v>
      </c>
      <c r="L99" s="9">
        <f ca="1">[1]Оплата!AG89</f>
        <v>10000</v>
      </c>
      <c r="M99" s="45">
        <f>H99*M$6</f>
        <v>0</v>
      </c>
      <c r="N99" s="3">
        <f>I99*N$6</f>
        <v>0</v>
      </c>
      <c r="O99" s="9">
        <f t="shared" si="13"/>
        <v>0</v>
      </c>
      <c r="P99" s="9"/>
      <c r="Q99" s="9"/>
      <c r="R99" s="3">
        <f ca="1">K99-O99+L99+P99</f>
        <v>2372.6309000000028</v>
      </c>
      <c r="S99" s="3" t="str">
        <f t="shared" si="12"/>
        <v xml:space="preserve">№073 </v>
      </c>
    </row>
    <row r="100" spans="1:19" ht="19.5">
      <c r="A100" s="9"/>
      <c r="B100" s="42"/>
      <c r="C100" s="42"/>
      <c r="D100" s="42"/>
      <c r="E100" s="8" t="s">
        <v>0</v>
      </c>
      <c r="F100" s="8"/>
      <c r="G100" s="8"/>
      <c r="H100" s="8"/>
      <c r="I100" s="8"/>
      <c r="J100" s="8"/>
      <c r="K100" s="8"/>
      <c r="L100" s="8"/>
      <c r="M100" s="8"/>
      <c r="N100" s="8"/>
      <c r="O100" s="9"/>
      <c r="P100" s="9"/>
      <c r="Q100" s="9"/>
      <c r="R100" s="3"/>
      <c r="S100" s="3"/>
    </row>
    <row r="101" spans="1:19" ht="19.5">
      <c r="A101" s="9"/>
      <c r="B101" s="42"/>
      <c r="C101" s="42"/>
      <c r="D101" s="42"/>
      <c r="E101" s="8" t="s">
        <v>1</v>
      </c>
      <c r="F101" s="8"/>
      <c r="G101" s="8"/>
      <c r="H101" s="8"/>
      <c r="I101" s="8"/>
      <c r="J101" s="8"/>
      <c r="K101" s="8"/>
      <c r="L101" s="8"/>
      <c r="M101" s="8"/>
      <c r="N101" s="8"/>
      <c r="O101" s="9"/>
      <c r="P101" s="9"/>
      <c r="Q101" s="9"/>
      <c r="R101" s="3"/>
      <c r="S101" s="3"/>
    </row>
    <row r="102" spans="1:19">
      <c r="A102" s="39" t="s">
        <v>109</v>
      </c>
      <c r="B102" s="40">
        <v>38448.69</v>
      </c>
      <c r="C102" s="40">
        <v>17577.97</v>
      </c>
      <c r="D102" s="40">
        <v>56026.79</v>
      </c>
      <c r="E102" s="40">
        <v>38448.69</v>
      </c>
      <c r="F102" s="40">
        <v>17577.97</v>
      </c>
      <c r="G102" s="40">
        <v>56026.79</v>
      </c>
      <c r="H102" s="40">
        <f t="shared" ref="H102:I135" si="14">E102-B102</f>
        <v>0</v>
      </c>
      <c r="I102" s="40">
        <f t="shared" si="14"/>
        <v>0</v>
      </c>
      <c r="J102" s="40">
        <f t="shared" si="11"/>
        <v>0</v>
      </c>
      <c r="K102" s="40">
        <f ca="1">[1]Оплата!BI90</f>
        <v>6444.1540999999879</v>
      </c>
      <c r="L102" s="40">
        <f ca="1">[1]Оплата!AG90</f>
        <v>0</v>
      </c>
      <c r="M102" s="40">
        <f>H102*M$6</f>
        <v>0</v>
      </c>
      <c r="N102" s="41">
        <f>I102*N$6</f>
        <v>0</v>
      </c>
      <c r="O102" s="39">
        <f t="shared" si="13"/>
        <v>0</v>
      </c>
      <c r="P102" s="39"/>
      <c r="Q102" s="39"/>
      <c r="R102" s="41">
        <f ca="1">K102-O102+L102+P102</f>
        <v>6444.1540999999879</v>
      </c>
      <c r="S102" s="41" t="str">
        <f t="shared" si="12"/>
        <v xml:space="preserve">№074 </v>
      </c>
    </row>
    <row r="103" spans="1:19">
      <c r="A103" s="9" t="s">
        <v>110</v>
      </c>
      <c r="B103" s="42">
        <v>1625.04</v>
      </c>
      <c r="C103" s="42">
        <v>630.91</v>
      </c>
      <c r="D103" s="42">
        <v>2255.9700000000003</v>
      </c>
      <c r="E103" s="9">
        <v>1625.04</v>
      </c>
      <c r="F103" s="9">
        <v>630.91</v>
      </c>
      <c r="G103" s="9">
        <v>2255.9700000000003</v>
      </c>
      <c r="H103" s="42">
        <f t="shared" si="14"/>
        <v>0</v>
      </c>
      <c r="I103" s="42">
        <f t="shared" si="14"/>
        <v>0</v>
      </c>
      <c r="J103" s="42">
        <f t="shared" si="11"/>
        <v>0</v>
      </c>
      <c r="K103" s="9">
        <f ca="1">[1]Оплата!BI91</f>
        <v>-1407.6364000000001</v>
      </c>
      <c r="L103" s="9">
        <f ca="1">[1]Оплата!AG91</f>
        <v>0</v>
      </c>
      <c r="M103" s="42">
        <f>H103*M$6</f>
        <v>0</v>
      </c>
      <c r="N103" s="3">
        <f>I103*N$6</f>
        <v>0</v>
      </c>
      <c r="O103" s="9">
        <f t="shared" si="13"/>
        <v>0</v>
      </c>
      <c r="P103" s="9"/>
      <c r="Q103" s="9"/>
      <c r="R103" s="3">
        <f ca="1">K103-O103+L103+P103</f>
        <v>-1407.6364000000001</v>
      </c>
      <c r="S103" s="3" t="str">
        <f t="shared" si="12"/>
        <v xml:space="preserve">№075 </v>
      </c>
    </row>
    <row r="104" spans="1:19">
      <c r="A104" s="39" t="s">
        <v>111</v>
      </c>
      <c r="B104" s="40">
        <v>41514.491999999998</v>
      </c>
      <c r="C104" s="40">
        <v>33567.53</v>
      </c>
      <c r="D104" s="40">
        <v>75082.021999999997</v>
      </c>
      <c r="E104" s="40">
        <v>41970.789000000004</v>
      </c>
      <c r="F104" s="40">
        <v>34363.455000000002</v>
      </c>
      <c r="G104" s="40">
        <v>76334.244000000006</v>
      </c>
      <c r="H104" s="40">
        <f t="shared" si="14"/>
        <v>456.29700000000594</v>
      </c>
      <c r="I104" s="40">
        <f t="shared" si="14"/>
        <v>795.92500000000291</v>
      </c>
      <c r="J104" s="40">
        <f t="shared" si="11"/>
        <v>1252.2220000000088</v>
      </c>
      <c r="K104" s="40">
        <f ca="1">[1]Оплата!BI92</f>
        <v>-5107.5090899999868</v>
      </c>
      <c r="L104" s="40">
        <f ca="1">[1]Оплата!AG92</f>
        <v>5110</v>
      </c>
      <c r="M104" s="40">
        <f>H104*M$6</f>
        <v>3111.9455400000406</v>
      </c>
      <c r="N104" s="41">
        <f>I104*N$6</f>
        <v>2109.2012500000078</v>
      </c>
      <c r="O104" s="39">
        <f t="shared" si="13"/>
        <v>5221.146790000048</v>
      </c>
      <c r="P104" s="39"/>
      <c r="Q104" s="39"/>
      <c r="R104" s="41">
        <f ca="1">K104-O104+L104+P104</f>
        <v>-5218.6558800000348</v>
      </c>
      <c r="S104" s="41" t="str">
        <f t="shared" si="12"/>
        <v>№076</v>
      </c>
    </row>
    <row r="105" spans="1:19">
      <c r="A105" s="9" t="s">
        <v>112</v>
      </c>
      <c r="B105" s="42">
        <v>3849.9700000000003</v>
      </c>
      <c r="C105" s="42">
        <v>790.58</v>
      </c>
      <c r="D105" s="42">
        <v>4640.5600000000004</v>
      </c>
      <c r="E105" s="9">
        <v>3849.98</v>
      </c>
      <c r="F105" s="9">
        <v>790.58</v>
      </c>
      <c r="G105" s="9">
        <v>4640.57</v>
      </c>
      <c r="H105" s="42">
        <f t="shared" si="14"/>
        <v>9.9999999997635314E-3</v>
      </c>
      <c r="I105" s="42">
        <f t="shared" si="14"/>
        <v>0</v>
      </c>
      <c r="J105" s="42">
        <f t="shared" si="11"/>
        <v>9.9999999997635314E-3</v>
      </c>
      <c r="K105" s="9">
        <f ca="1">[1]Оплата!BI93</f>
        <v>-4467.2966000000024</v>
      </c>
      <c r="L105" s="9">
        <f ca="1">[1]Оплата!AG93</f>
        <v>0</v>
      </c>
      <c r="M105" s="42">
        <f>H105*M$6</f>
        <v>6.8199999998387287E-2</v>
      </c>
      <c r="N105" s="3">
        <f>I105*N$6</f>
        <v>0</v>
      </c>
      <c r="O105" s="9">
        <f t="shared" si="13"/>
        <v>6.8199999998387287E-2</v>
      </c>
      <c r="P105" s="9"/>
      <c r="Q105" s="9"/>
      <c r="R105" s="3">
        <f ca="1">K105-O105+L105+P105</f>
        <v>-4467.3648000000012</v>
      </c>
      <c r="S105" s="3" t="str">
        <f t="shared" si="12"/>
        <v xml:space="preserve">№077 </v>
      </c>
    </row>
    <row r="106" spans="1:19">
      <c r="A106" s="39" t="s">
        <v>113</v>
      </c>
      <c r="B106" s="40">
        <v>7720.5</v>
      </c>
      <c r="C106" s="40">
        <v>17093.14</v>
      </c>
      <c r="D106" s="40">
        <v>24813.73</v>
      </c>
      <c r="E106" s="40">
        <v>7724.67</v>
      </c>
      <c r="F106" s="40">
        <v>17095.2</v>
      </c>
      <c r="G106" s="40">
        <v>24819.96</v>
      </c>
      <c r="H106" s="40">
        <f t="shared" si="14"/>
        <v>4.1700000000000728</v>
      </c>
      <c r="I106" s="40">
        <f t="shared" si="14"/>
        <v>2.0600000000013097</v>
      </c>
      <c r="J106" s="40">
        <f t="shared" si="11"/>
        <v>6.2300000000013824</v>
      </c>
      <c r="K106" s="40">
        <f ca="1">[1]Оплата!BI94</f>
        <v>-234.93699999999967</v>
      </c>
      <c r="L106" s="40">
        <f ca="1">[1]Оплата!AG94</f>
        <v>0</v>
      </c>
      <c r="M106" s="40">
        <f>H106*M$6</f>
        <v>28.439400000000497</v>
      </c>
      <c r="N106" s="41">
        <f>I106*N$6</f>
        <v>5.4590000000034706</v>
      </c>
      <c r="O106" s="39">
        <f t="shared" si="13"/>
        <v>33.898400000003967</v>
      </c>
      <c r="P106" s="39"/>
      <c r="Q106" s="39"/>
      <c r="R106" s="41">
        <f ca="1">K106-O106+L106+P106</f>
        <v>-268.83540000000363</v>
      </c>
      <c r="S106" s="41" t="str">
        <f t="shared" si="12"/>
        <v xml:space="preserve">№078 </v>
      </c>
    </row>
    <row r="107" spans="1:19">
      <c r="A107" s="9" t="s">
        <v>114</v>
      </c>
      <c r="B107" s="42">
        <v>3734.44</v>
      </c>
      <c r="C107" s="42">
        <v>708.24</v>
      </c>
      <c r="D107" s="42">
        <v>4442.72</v>
      </c>
      <c r="E107" s="9">
        <v>3734.44</v>
      </c>
      <c r="F107" s="9">
        <v>708.24</v>
      </c>
      <c r="G107" s="9">
        <v>4442.72</v>
      </c>
      <c r="H107" s="42">
        <f t="shared" si="14"/>
        <v>0</v>
      </c>
      <c r="I107" s="42">
        <f t="shared" si="14"/>
        <v>0</v>
      </c>
      <c r="J107" s="42">
        <f t="shared" si="11"/>
        <v>0</v>
      </c>
      <c r="K107" s="9">
        <f ca="1">[1]Оплата!BI95</f>
        <v>-2637.8451999999984</v>
      </c>
      <c r="L107" s="9">
        <f ca="1">[1]Оплата!AG95</f>
        <v>0</v>
      </c>
      <c r="M107" s="42">
        <f>H107*M$6</f>
        <v>0</v>
      </c>
      <c r="N107" s="3">
        <f>I107*N$6</f>
        <v>0</v>
      </c>
      <c r="O107" s="9">
        <f t="shared" si="13"/>
        <v>0</v>
      </c>
      <c r="P107" s="9"/>
      <c r="Q107" s="9"/>
      <c r="R107" s="3">
        <f ca="1">K107-O107+L107+P107</f>
        <v>-2637.8451999999984</v>
      </c>
      <c r="S107" s="3" t="str">
        <f t="shared" si="12"/>
        <v xml:space="preserve">№079 </v>
      </c>
    </row>
    <row r="108" spans="1:19">
      <c r="A108" s="39" t="s">
        <v>115</v>
      </c>
      <c r="B108" s="40">
        <v>6846.06</v>
      </c>
      <c r="C108" s="40">
        <v>3491.65</v>
      </c>
      <c r="D108" s="40">
        <v>10337.77</v>
      </c>
      <c r="E108" s="40">
        <v>6846.07</v>
      </c>
      <c r="F108" s="40">
        <v>3491.66</v>
      </c>
      <c r="G108" s="40">
        <v>10337.77</v>
      </c>
      <c r="H108" s="40">
        <f t="shared" si="14"/>
        <v>9.999999999308784E-3</v>
      </c>
      <c r="I108" s="40">
        <f t="shared" si="14"/>
        <v>9.9999999997635314E-3</v>
      </c>
      <c r="J108" s="40">
        <f t="shared" si="11"/>
        <v>1.9999999999072315E-2</v>
      </c>
      <c r="K108" s="40">
        <f ca="1">[1]Оплата!BI96</f>
        <v>-2060.4175000000009</v>
      </c>
      <c r="L108" s="40">
        <f ca="1">[1]Оплата!AG96</f>
        <v>0</v>
      </c>
      <c r="M108" s="40">
        <f>H108*M$6</f>
        <v>6.8199999995285907E-2</v>
      </c>
      <c r="N108" s="41">
        <f>I108*N$6</f>
        <v>2.6499999999373358E-2</v>
      </c>
      <c r="O108" s="39">
        <f t="shared" si="13"/>
        <v>9.4699999994659265E-2</v>
      </c>
      <c r="P108" s="39"/>
      <c r="Q108" s="39"/>
      <c r="R108" s="41">
        <f ca="1">K108-O108+L108+P108</f>
        <v>-2060.5121999999956</v>
      </c>
      <c r="S108" s="41" t="str">
        <f t="shared" si="12"/>
        <v xml:space="preserve">№080 </v>
      </c>
    </row>
    <row r="109" spans="1:19">
      <c r="A109" s="9" t="s">
        <v>116</v>
      </c>
      <c r="B109" s="42">
        <v>2142.21</v>
      </c>
      <c r="C109" s="42">
        <v>1278.8800000000001</v>
      </c>
      <c r="D109" s="42">
        <v>3421.1</v>
      </c>
      <c r="E109" s="9">
        <v>2142.59</v>
      </c>
      <c r="F109" s="9">
        <v>1278.8900000000001</v>
      </c>
      <c r="G109" s="9">
        <v>3421.48</v>
      </c>
      <c r="H109" s="42">
        <f t="shared" si="14"/>
        <v>0.38000000000010914</v>
      </c>
      <c r="I109" s="42">
        <f t="shared" si="14"/>
        <v>9.9999999999909051E-3</v>
      </c>
      <c r="J109" s="42">
        <f t="shared" si="11"/>
        <v>0.39000000000010004</v>
      </c>
      <c r="K109" s="9">
        <f ca="1">[1]Оплата!BI97</f>
        <v>-1334.5866000000005</v>
      </c>
      <c r="L109" s="9">
        <f ca="1">[1]Оплата!AG97</f>
        <v>0</v>
      </c>
      <c r="M109" s="45">
        <f>H109*M$6</f>
        <v>2.5916000000007444</v>
      </c>
      <c r="N109" s="3">
        <f>I109*N$6</f>
        <v>2.6499999999975897E-2</v>
      </c>
      <c r="O109" s="9">
        <f t="shared" si="13"/>
        <v>2.6181000000007204</v>
      </c>
      <c r="P109" s="9"/>
      <c r="Q109" s="9"/>
      <c r="R109" s="3">
        <f ca="1">K109-O109+L109+P109</f>
        <v>-1337.2047000000014</v>
      </c>
      <c r="S109" s="3" t="str">
        <f t="shared" si="12"/>
        <v xml:space="preserve">№081 </v>
      </c>
    </row>
    <row r="110" spans="1:19">
      <c r="A110" s="39" t="s">
        <v>117</v>
      </c>
      <c r="B110" s="40">
        <v>385.26</v>
      </c>
      <c r="C110" s="40">
        <v>181.37</v>
      </c>
      <c r="D110" s="40">
        <v>566.63</v>
      </c>
      <c r="E110" s="40">
        <v>385.29</v>
      </c>
      <c r="F110" s="40">
        <v>181.4</v>
      </c>
      <c r="G110" s="40">
        <v>566.70000000000005</v>
      </c>
      <c r="H110" s="40">
        <f t="shared" si="14"/>
        <v>3.0000000000029559E-2</v>
      </c>
      <c r="I110" s="40">
        <f t="shared" si="14"/>
        <v>3.0000000000001137E-2</v>
      </c>
      <c r="J110" s="40">
        <f t="shared" si="11"/>
        <v>6.0000000000030695E-2</v>
      </c>
      <c r="K110" s="40">
        <f ca="1">[1]Оплата!BI98</f>
        <v>2461.9458000000027</v>
      </c>
      <c r="L110" s="40">
        <f ca="1">[1]Оплата!AG98</f>
        <v>0</v>
      </c>
      <c r="M110" s="40">
        <f>H110*M$6</f>
        <v>0.20460000000020159</v>
      </c>
      <c r="N110" s="41">
        <f>I110*N$6</f>
        <v>7.9500000000003013E-2</v>
      </c>
      <c r="O110" s="39">
        <f t="shared" si="13"/>
        <v>0.28410000000020463</v>
      </c>
      <c r="P110" s="39"/>
      <c r="Q110" s="39"/>
      <c r="R110" s="41">
        <f ca="1">K110-O110+L110+P110</f>
        <v>2461.6617000000024</v>
      </c>
      <c r="S110" s="41" t="str">
        <f t="shared" si="12"/>
        <v xml:space="preserve">№082/1 </v>
      </c>
    </row>
    <row r="111" spans="1:19">
      <c r="A111" s="9" t="s">
        <v>118</v>
      </c>
      <c r="B111" s="42">
        <v>17599.57</v>
      </c>
      <c r="C111" s="42">
        <v>6292.55</v>
      </c>
      <c r="D111" s="42">
        <v>23892.12</v>
      </c>
      <c r="E111" s="9">
        <v>17661.63</v>
      </c>
      <c r="F111" s="9">
        <v>6324.77</v>
      </c>
      <c r="G111" s="9">
        <v>23986.400000000001</v>
      </c>
      <c r="H111" s="42">
        <f t="shared" si="14"/>
        <v>62.06000000000131</v>
      </c>
      <c r="I111" s="42">
        <f t="shared" si="14"/>
        <v>32.220000000000255</v>
      </c>
      <c r="J111" s="42">
        <f t="shared" si="11"/>
        <v>94.280000000001564</v>
      </c>
      <c r="K111" s="9">
        <f ca="1">[1]Оплата!BI99</f>
        <v>-6964.5366999999933</v>
      </c>
      <c r="L111" s="9">
        <f ca="1">[1]Оплата!AG99</f>
        <v>0</v>
      </c>
      <c r="M111" s="42">
        <f>H111*M$6</f>
        <v>423.24920000000895</v>
      </c>
      <c r="N111" s="3">
        <f>I111*N$6</f>
        <v>85.383000000000678</v>
      </c>
      <c r="O111" s="9">
        <f>SUM(M111:N111)</f>
        <v>508.63220000000962</v>
      </c>
      <c r="P111" s="9"/>
      <c r="Q111" s="9"/>
      <c r="R111" s="3">
        <f ca="1">K111-O111+L111+P111</f>
        <v>-7473.1689000000033</v>
      </c>
      <c r="S111" s="3" t="str">
        <f t="shared" si="12"/>
        <v>№082/2</v>
      </c>
    </row>
    <row r="112" spans="1:19">
      <c r="A112" s="39" t="s">
        <v>119</v>
      </c>
      <c r="B112" s="40">
        <v>1232.2</v>
      </c>
      <c r="C112" s="40">
        <v>606.87</v>
      </c>
      <c r="D112" s="40">
        <v>1839.08</v>
      </c>
      <c r="E112" s="40">
        <v>1251.32</v>
      </c>
      <c r="F112" s="40">
        <v>616.91999999999996</v>
      </c>
      <c r="G112" s="40">
        <v>1868.25</v>
      </c>
      <c r="H112" s="40">
        <f t="shared" si="14"/>
        <v>19.119999999999891</v>
      </c>
      <c r="I112" s="40">
        <f t="shared" si="14"/>
        <v>10.049999999999955</v>
      </c>
      <c r="J112" s="40">
        <f t="shared" si="11"/>
        <v>29.169999999999845</v>
      </c>
      <c r="K112" s="40">
        <f ca="1">[1]Оплата!BI100</f>
        <v>-990.66700000000083</v>
      </c>
      <c r="L112" s="40">
        <f ca="1">[1]Оплата!AG100</f>
        <v>0</v>
      </c>
      <c r="M112" s="40">
        <f>H112*M$6</f>
        <v>130.39839999999927</v>
      </c>
      <c r="N112" s="41">
        <f>I112*N$6</f>
        <v>26.632499999999879</v>
      </c>
      <c r="O112" s="39">
        <f t="shared" si="13"/>
        <v>157.03089999999915</v>
      </c>
      <c r="P112" s="39"/>
      <c r="Q112" s="39"/>
      <c r="R112" s="41">
        <f ca="1">K112-O112+L112+P112</f>
        <v>-1147.6978999999999</v>
      </c>
      <c r="S112" s="41" t="str">
        <f t="shared" si="12"/>
        <v xml:space="preserve">№083 </v>
      </c>
    </row>
    <row r="113" spans="1:19">
      <c r="A113" s="9" t="s">
        <v>120</v>
      </c>
      <c r="B113" s="42">
        <v>2017.45</v>
      </c>
      <c r="C113" s="42">
        <v>1312.57</v>
      </c>
      <c r="D113" s="42">
        <v>3330.05</v>
      </c>
      <c r="E113" s="9">
        <v>2017.46</v>
      </c>
      <c r="F113" s="9">
        <v>1312.58</v>
      </c>
      <c r="G113" s="9">
        <v>3330.07</v>
      </c>
      <c r="H113" s="42">
        <f t="shared" si="14"/>
        <v>9.9999999999909051E-3</v>
      </c>
      <c r="I113" s="42">
        <f t="shared" si="14"/>
        <v>9.9999999999909051E-3</v>
      </c>
      <c r="J113" s="42">
        <f t="shared" si="11"/>
        <v>1.999999999998181E-2</v>
      </c>
      <c r="K113" s="9">
        <f ca="1">[1]Оплата!BI101</f>
        <v>62.863799999999848</v>
      </c>
      <c r="L113" s="9">
        <f ca="1">[1]Оплата!AG101</f>
        <v>0</v>
      </c>
      <c r="M113" s="42">
        <f>H113*M$6</f>
        <v>6.8199999999937977E-2</v>
      </c>
      <c r="N113" s="3">
        <f>I113*N$6</f>
        <v>2.6499999999975897E-2</v>
      </c>
      <c r="O113" s="9">
        <f t="shared" si="13"/>
        <v>9.4699999999913881E-2</v>
      </c>
      <c r="P113" s="9"/>
      <c r="Q113" s="9"/>
      <c r="R113" s="3">
        <f ca="1">K113-O113+L113+P113</f>
        <v>62.769099999999938</v>
      </c>
      <c r="S113" s="3" t="str">
        <f t="shared" si="12"/>
        <v>№084</v>
      </c>
    </row>
    <row r="114" spans="1:19">
      <c r="A114" s="39" t="s">
        <v>121</v>
      </c>
      <c r="B114" s="40">
        <v>5322.22</v>
      </c>
      <c r="C114" s="40">
        <v>1962.08</v>
      </c>
      <c r="D114" s="40">
        <v>7284.32</v>
      </c>
      <c r="E114" s="40">
        <v>5322.22</v>
      </c>
      <c r="F114" s="40">
        <v>1962.08</v>
      </c>
      <c r="G114" s="40">
        <v>7284.32</v>
      </c>
      <c r="H114" s="40">
        <f t="shared" si="14"/>
        <v>0</v>
      </c>
      <c r="I114" s="40">
        <f t="shared" si="14"/>
        <v>0</v>
      </c>
      <c r="J114" s="40">
        <f t="shared" si="11"/>
        <v>0</v>
      </c>
      <c r="K114" s="40">
        <f ca="1">[1]Оплата!BI102</f>
        <v>33.341099999997823</v>
      </c>
      <c r="L114" s="40">
        <f ca="1">[1]Оплата!AG102</f>
        <v>0</v>
      </c>
      <c r="M114" s="40">
        <f>H114*M$6</f>
        <v>0</v>
      </c>
      <c r="N114" s="41">
        <f>I114*N$6</f>
        <v>0</v>
      </c>
      <c r="O114" s="39">
        <f t="shared" si="13"/>
        <v>0</v>
      </c>
      <c r="P114" s="39"/>
      <c r="Q114" s="39"/>
      <c r="R114" s="41">
        <f ca="1">K114-O114+L114+P114</f>
        <v>33.341099999997823</v>
      </c>
      <c r="S114" s="41" t="str">
        <f t="shared" si="12"/>
        <v xml:space="preserve">№085 </v>
      </c>
    </row>
    <row r="115" spans="1:19">
      <c r="A115" s="9" t="s">
        <v>122</v>
      </c>
      <c r="B115" s="42">
        <v>32152.33</v>
      </c>
      <c r="C115" s="42">
        <v>13665.77</v>
      </c>
      <c r="D115" s="42">
        <v>45818.96</v>
      </c>
      <c r="E115" s="9">
        <v>32660.86</v>
      </c>
      <c r="F115" s="9">
        <v>13928.56</v>
      </c>
      <c r="G115" s="9">
        <v>46590.26</v>
      </c>
      <c r="H115" s="42">
        <f t="shared" si="14"/>
        <v>508.52999999999884</v>
      </c>
      <c r="I115" s="42">
        <f t="shared" si="14"/>
        <v>262.78999999999905</v>
      </c>
      <c r="J115" s="42">
        <f t="shared" si="11"/>
        <v>771.31999999999789</v>
      </c>
      <c r="K115" s="9">
        <f ca="1">[1]Оплата!BI103</f>
        <v>-7529.9751000000106</v>
      </c>
      <c r="L115" s="9">
        <f ca="1">[1]Оплата!AG103</f>
        <v>7530</v>
      </c>
      <c r="M115" s="42">
        <f>H115*M$6</f>
        <v>3468.1745999999921</v>
      </c>
      <c r="N115" s="3">
        <f>I115*N$6</f>
        <v>696.39349999999752</v>
      </c>
      <c r="O115" s="9">
        <f t="shared" si="13"/>
        <v>4164.5680999999895</v>
      </c>
      <c r="P115" s="9"/>
      <c r="Q115" s="9"/>
      <c r="R115" s="3">
        <f ca="1">K115-O115+L115+P115</f>
        <v>-4164.5432000000001</v>
      </c>
      <c r="S115" s="3" t="str">
        <f t="shared" si="12"/>
        <v xml:space="preserve">№086 </v>
      </c>
    </row>
    <row r="116" spans="1:19">
      <c r="A116" s="39" t="s">
        <v>123</v>
      </c>
      <c r="B116" s="40">
        <v>39832.04</v>
      </c>
      <c r="C116" s="40">
        <v>23252.36</v>
      </c>
      <c r="D116" s="40">
        <v>63084.41</v>
      </c>
      <c r="E116" s="40">
        <v>40479.65</v>
      </c>
      <c r="F116" s="40">
        <v>23637.08</v>
      </c>
      <c r="G116" s="40">
        <v>64116.75</v>
      </c>
      <c r="H116" s="40">
        <f t="shared" si="14"/>
        <v>647.61000000000058</v>
      </c>
      <c r="I116" s="40">
        <f t="shared" si="14"/>
        <v>384.72000000000116</v>
      </c>
      <c r="J116" s="40">
        <f t="shared" si="11"/>
        <v>1032.3300000000017</v>
      </c>
      <c r="K116" s="40">
        <f ca="1">[1]Оплата!BI104</f>
        <v>-7364.1920999999966</v>
      </c>
      <c r="L116" s="40">
        <f ca="1">[1]Оплата!AG104</f>
        <v>7370</v>
      </c>
      <c r="M116" s="40">
        <f>H116*M$6</f>
        <v>4416.7002000000039</v>
      </c>
      <c r="N116" s="41">
        <f>I116*N$6</f>
        <v>1019.508000000003</v>
      </c>
      <c r="O116" s="39">
        <f t="shared" si="13"/>
        <v>5436.2082000000064</v>
      </c>
      <c r="P116" s="39"/>
      <c r="Q116" s="39"/>
      <c r="R116" s="41">
        <f ca="1">K116-O116+L116+P116</f>
        <v>-5430.400300000003</v>
      </c>
      <c r="S116" s="41" t="str">
        <f t="shared" si="12"/>
        <v xml:space="preserve">№087 </v>
      </c>
    </row>
    <row r="117" spans="1:19">
      <c r="A117" s="9" t="s">
        <v>124</v>
      </c>
      <c r="B117" s="42">
        <v>298.28000000000003</v>
      </c>
      <c r="C117" s="42">
        <v>2939.98</v>
      </c>
      <c r="D117" s="42">
        <v>3238.33</v>
      </c>
      <c r="E117" s="9">
        <v>298.29000000000002</v>
      </c>
      <c r="F117" s="9">
        <v>2939.98</v>
      </c>
      <c r="G117" s="9">
        <v>3238.36</v>
      </c>
      <c r="H117" s="42">
        <f t="shared" si="14"/>
        <v>9.9999999999909051E-3</v>
      </c>
      <c r="I117" s="42">
        <f t="shared" si="14"/>
        <v>0</v>
      </c>
      <c r="J117" s="42">
        <f t="shared" si="11"/>
        <v>9.9999999999909051E-3</v>
      </c>
      <c r="K117" s="9">
        <f ca="1">[1]Оплата!BI105</f>
        <v>-225.02110000000053</v>
      </c>
      <c r="L117" s="9">
        <f ca="1">[1]Оплата!AG105</f>
        <v>0</v>
      </c>
      <c r="M117" s="45">
        <f>H117*M$6</f>
        <v>6.8199999999937977E-2</v>
      </c>
      <c r="N117" s="3">
        <f>I117*N$6</f>
        <v>0</v>
      </c>
      <c r="O117" s="9">
        <f t="shared" si="13"/>
        <v>6.8199999999937977E-2</v>
      </c>
      <c r="P117" s="9"/>
      <c r="Q117" s="9"/>
      <c r="R117" s="3">
        <f ca="1">K117-O117+L117+P117</f>
        <v>-225.08930000000046</v>
      </c>
      <c r="S117" s="3" t="str">
        <f t="shared" si="12"/>
        <v xml:space="preserve">№088 </v>
      </c>
    </row>
    <row r="118" spans="1:19" ht="19.5">
      <c r="A118" s="9"/>
      <c r="B118" s="42"/>
      <c r="C118" s="42"/>
      <c r="D118" s="42"/>
      <c r="E118" s="8" t="s">
        <v>0</v>
      </c>
      <c r="F118" s="8"/>
      <c r="G118" s="8"/>
      <c r="H118" s="8"/>
      <c r="I118" s="8"/>
      <c r="J118" s="8"/>
      <c r="K118" s="8"/>
      <c r="L118" s="8"/>
      <c r="M118" s="8"/>
      <c r="N118" s="8"/>
      <c r="O118" s="9"/>
      <c r="P118" s="9"/>
      <c r="Q118" s="9"/>
      <c r="R118" s="3"/>
      <c r="S118" s="3"/>
    </row>
    <row r="119" spans="1:19" ht="19.5">
      <c r="A119" s="9"/>
      <c r="B119" s="42"/>
      <c r="C119" s="42"/>
      <c r="D119" s="42"/>
      <c r="E119" s="8" t="s">
        <v>1</v>
      </c>
      <c r="F119" s="8"/>
      <c r="G119" s="8"/>
      <c r="H119" s="8"/>
      <c r="I119" s="8"/>
      <c r="J119" s="8"/>
      <c r="K119" s="8"/>
      <c r="L119" s="8"/>
      <c r="M119" s="8"/>
      <c r="N119" s="8"/>
      <c r="O119" s="9"/>
      <c r="P119" s="9"/>
      <c r="Q119" s="9"/>
      <c r="R119" s="3"/>
      <c r="S119" s="3"/>
    </row>
    <row r="120" spans="1:19">
      <c r="A120" s="39" t="s">
        <v>125</v>
      </c>
      <c r="B120" s="40">
        <v>8457.32</v>
      </c>
      <c r="C120" s="40">
        <v>2763.78</v>
      </c>
      <c r="D120" s="40">
        <v>11221.11</v>
      </c>
      <c r="E120" s="40">
        <v>8462.56</v>
      </c>
      <c r="F120" s="40">
        <v>2763.78</v>
      </c>
      <c r="G120" s="40">
        <v>11226.34</v>
      </c>
      <c r="H120" s="40">
        <f t="shared" si="14"/>
        <v>5.2399999999997817</v>
      </c>
      <c r="I120" s="40">
        <f t="shared" si="14"/>
        <v>0</v>
      </c>
      <c r="J120" s="40">
        <f t="shared" si="11"/>
        <v>5.2399999999997817</v>
      </c>
      <c r="K120" s="40">
        <f ca="1">[1]Оплата!BI106</f>
        <v>-1873.1585999999979</v>
      </c>
      <c r="L120" s="40">
        <f ca="1">[1]Оплата!AG106</f>
        <v>0</v>
      </c>
      <c r="M120" s="40">
        <f>H120*M$6</f>
        <v>35.73679999999851</v>
      </c>
      <c r="N120" s="41">
        <f>I120*N$6</f>
        <v>0</v>
      </c>
      <c r="O120" s="39">
        <f t="shared" si="13"/>
        <v>35.73679999999851</v>
      </c>
      <c r="P120" s="39"/>
      <c r="Q120" s="39"/>
      <c r="R120" s="41">
        <f ca="1">K120-O120+L120+P120</f>
        <v>-1908.8953999999965</v>
      </c>
      <c r="S120" s="41" t="str">
        <f t="shared" si="12"/>
        <v xml:space="preserve">№089 </v>
      </c>
    </row>
    <row r="121" spans="1:19">
      <c r="A121" s="9" t="s">
        <v>126</v>
      </c>
      <c r="B121" s="42">
        <v>4446.1000000000004</v>
      </c>
      <c r="C121" s="42">
        <v>2194.33</v>
      </c>
      <c r="D121" s="42">
        <v>6640.55</v>
      </c>
      <c r="E121" s="9">
        <v>4446.12</v>
      </c>
      <c r="F121" s="9">
        <v>2194.34</v>
      </c>
      <c r="G121" s="9">
        <v>6640.57</v>
      </c>
      <c r="H121" s="42">
        <f t="shared" si="14"/>
        <v>1.9999999999527063E-2</v>
      </c>
      <c r="I121" s="42">
        <f t="shared" si="14"/>
        <v>1.0000000000218279E-2</v>
      </c>
      <c r="J121" s="42">
        <f t="shared" si="11"/>
        <v>2.9999999999745341E-2</v>
      </c>
      <c r="K121" s="9">
        <f ca="1">[1]Оплата!BI107</f>
        <v>6337.2345999999998</v>
      </c>
      <c r="L121" s="9">
        <f ca="1">[1]Оплата!AG107</f>
        <v>0</v>
      </c>
      <c r="M121" s="42">
        <f>H121*M$6</f>
        <v>0.13639999999677457</v>
      </c>
      <c r="N121" s="3">
        <f>I121*N$6</f>
        <v>2.6500000000578439E-2</v>
      </c>
      <c r="O121" s="9">
        <f t="shared" si="13"/>
        <v>0.16289999999735302</v>
      </c>
      <c r="P121" s="9"/>
      <c r="Q121" s="9"/>
      <c r="R121" s="3">
        <f ca="1">K121-O121+L121+P121</f>
        <v>6337.0717000000022</v>
      </c>
      <c r="S121" s="3" t="str">
        <f t="shared" si="12"/>
        <v xml:space="preserve">№090 </v>
      </c>
    </row>
    <row r="122" spans="1:19">
      <c r="A122" s="39" t="s">
        <v>127</v>
      </c>
      <c r="B122" s="40">
        <v>21176.31</v>
      </c>
      <c r="C122" s="40">
        <v>8873.09</v>
      </c>
      <c r="D122" s="40">
        <v>30049.41</v>
      </c>
      <c r="E122" s="40">
        <v>22380.49</v>
      </c>
      <c r="F122" s="40">
        <v>9450.9699999999993</v>
      </c>
      <c r="G122" s="40">
        <v>31831.46</v>
      </c>
      <c r="H122" s="40">
        <f t="shared" si="14"/>
        <v>1204.1800000000003</v>
      </c>
      <c r="I122" s="40">
        <f t="shared" si="14"/>
        <v>577.8799999999992</v>
      </c>
      <c r="J122" s="40">
        <f t="shared" si="11"/>
        <v>1782.0599999999995</v>
      </c>
      <c r="K122" s="40">
        <f ca="1">[1]Оплата!BI108</f>
        <v>-4496.344000000001</v>
      </c>
      <c r="L122" s="40">
        <f ca="1">[1]Оплата!AG108</f>
        <v>4496.34</v>
      </c>
      <c r="M122" s="40">
        <f>H122*M$6</f>
        <v>8212.5076000000026</v>
      </c>
      <c r="N122" s="41">
        <f>I122*N$6</f>
        <v>1531.3819999999978</v>
      </c>
      <c r="O122" s="39">
        <f t="shared" si="13"/>
        <v>9743.8896000000004</v>
      </c>
      <c r="P122" s="39"/>
      <c r="Q122" s="39"/>
      <c r="R122" s="41">
        <f ca="1">K122-O122+L122+P122</f>
        <v>-9743.8936000000012</v>
      </c>
      <c r="S122" s="41" t="str">
        <f t="shared" si="12"/>
        <v xml:space="preserve">№091 </v>
      </c>
    </row>
    <row r="123" spans="1:19">
      <c r="A123" s="9" t="s">
        <v>128</v>
      </c>
      <c r="B123" s="42">
        <v>96787.66</v>
      </c>
      <c r="C123" s="42">
        <v>42608.89</v>
      </c>
      <c r="D123" s="42">
        <v>139396.58000000002</v>
      </c>
      <c r="E123" s="9">
        <v>99246.21</v>
      </c>
      <c r="F123" s="9">
        <v>43648.01</v>
      </c>
      <c r="G123" s="9">
        <v>142894.24</v>
      </c>
      <c r="H123" s="42">
        <f t="shared" si="14"/>
        <v>2458.5500000000029</v>
      </c>
      <c r="I123" s="42">
        <f t="shared" si="14"/>
        <v>1039.1200000000026</v>
      </c>
      <c r="J123" s="42">
        <f t="shared" si="11"/>
        <v>3497.6700000000055</v>
      </c>
      <c r="K123" s="9">
        <f ca="1">[1]Оплата!BI109</f>
        <v>-15023.753200000021</v>
      </c>
      <c r="L123" s="9">
        <f ca="1">[1]Оплата!AG109</f>
        <v>15023.75</v>
      </c>
      <c r="M123" s="42">
        <f>H123*M$6</f>
        <v>16767.31100000002</v>
      </c>
      <c r="N123" s="3">
        <f>I123*N$6</f>
        <v>2753.6680000000069</v>
      </c>
      <c r="O123" s="9">
        <f t="shared" si="13"/>
        <v>19520.979000000028</v>
      </c>
      <c r="P123" s="9"/>
      <c r="Q123" s="9"/>
      <c r="R123" s="3">
        <f ca="1">K123-O123+L123+P123</f>
        <v>-19520.982200000049</v>
      </c>
      <c r="S123" s="3" t="str">
        <f t="shared" si="12"/>
        <v xml:space="preserve">№092 </v>
      </c>
    </row>
    <row r="124" spans="1:19">
      <c r="A124" s="39" t="s">
        <v>129</v>
      </c>
      <c r="B124" s="40">
        <v>34180.97</v>
      </c>
      <c r="C124" s="40">
        <v>10775.77</v>
      </c>
      <c r="D124" s="40">
        <v>44956.75</v>
      </c>
      <c r="E124" s="40">
        <v>34180.980000000003</v>
      </c>
      <c r="F124" s="40">
        <v>10775.77</v>
      </c>
      <c r="G124" s="40">
        <v>44956.75</v>
      </c>
      <c r="H124" s="40">
        <f t="shared" si="14"/>
        <v>1.0000000002037268E-2</v>
      </c>
      <c r="I124" s="40">
        <f t="shared" si="14"/>
        <v>0</v>
      </c>
      <c r="J124" s="40">
        <f t="shared" si="11"/>
        <v>1.0000000002037268E-2</v>
      </c>
      <c r="K124" s="40">
        <f ca="1">[1]Оплата!BI110</f>
        <v>316.87739999998342</v>
      </c>
      <c r="L124" s="40">
        <f ca="1">[1]Оплата!AG110</f>
        <v>0.91</v>
      </c>
      <c r="M124" s="40">
        <f>H124*M$6</f>
        <v>6.8200000013894174E-2</v>
      </c>
      <c r="N124" s="41">
        <f>I124*N$6</f>
        <v>0</v>
      </c>
      <c r="O124" s="39">
        <f t="shared" si="13"/>
        <v>6.8200000013894174E-2</v>
      </c>
      <c r="P124" s="39"/>
      <c r="Q124" s="39"/>
      <c r="R124" s="41">
        <f ca="1">K124-O124+L124+P124</f>
        <v>317.71919999996953</v>
      </c>
      <c r="S124" s="41" t="str">
        <f t="shared" si="12"/>
        <v xml:space="preserve">№093 </v>
      </c>
    </row>
    <row r="125" spans="1:19">
      <c r="A125" s="9" t="s">
        <v>130</v>
      </c>
      <c r="B125" s="42">
        <v>1609.05</v>
      </c>
      <c r="C125" s="42">
        <v>208.73000000000002</v>
      </c>
      <c r="D125" s="42">
        <v>1817.79</v>
      </c>
      <c r="E125" s="9">
        <v>1609.06</v>
      </c>
      <c r="F125" s="9">
        <v>208.74</v>
      </c>
      <c r="G125" s="9">
        <v>1817.81</v>
      </c>
      <c r="H125" s="42">
        <f t="shared" si="14"/>
        <v>9.9999999999909051E-3</v>
      </c>
      <c r="I125" s="42">
        <f t="shared" si="14"/>
        <v>9.9999999999909051E-3</v>
      </c>
      <c r="J125" s="42">
        <f t="shared" si="11"/>
        <v>1.999999999998181E-2</v>
      </c>
      <c r="K125" s="9">
        <f ca="1">[1]Оплата!BI111</f>
        <v>-185.80819999999926</v>
      </c>
      <c r="L125" s="9">
        <f ca="1">[1]Оплата!AG111</f>
        <v>0</v>
      </c>
      <c r="M125" s="42">
        <f>H125*M$6</f>
        <v>6.8199999999937977E-2</v>
      </c>
      <c r="N125" s="3">
        <f>I125*N$6</f>
        <v>2.6499999999975897E-2</v>
      </c>
      <c r="O125" s="9">
        <f t="shared" si="13"/>
        <v>9.4699999999913881E-2</v>
      </c>
      <c r="P125" s="9"/>
      <c r="Q125" s="9"/>
      <c r="R125" s="3">
        <f ca="1">K125-O125+L125+P125</f>
        <v>-185.90289999999916</v>
      </c>
      <c r="S125" s="3" t="str">
        <f t="shared" si="12"/>
        <v xml:space="preserve">№094 </v>
      </c>
    </row>
    <row r="126" spans="1:19">
      <c r="A126" s="39" t="s">
        <v>131</v>
      </c>
      <c r="B126" s="40">
        <v>3696.63</v>
      </c>
      <c r="C126" s="40">
        <v>1839.48</v>
      </c>
      <c r="D126" s="40">
        <v>5536.28</v>
      </c>
      <c r="E126" s="40">
        <v>3757.25</v>
      </c>
      <c r="F126" s="40">
        <v>1865.99</v>
      </c>
      <c r="G126" s="40">
        <v>5623.42</v>
      </c>
      <c r="H126" s="40">
        <f t="shared" si="14"/>
        <v>60.619999999999891</v>
      </c>
      <c r="I126" s="40">
        <f t="shared" si="14"/>
        <v>26.509999999999991</v>
      </c>
      <c r="J126" s="40">
        <f>SUM(H126:I126)</f>
        <v>87.129999999999882</v>
      </c>
      <c r="K126" s="40">
        <f ca="1">[1]Оплата!BI112</f>
        <v>-1304.469799999998</v>
      </c>
      <c r="L126" s="40">
        <f ca="1">[1]Оплата!AG112</f>
        <v>0</v>
      </c>
      <c r="M126" s="39">
        <f>H126*M$6</f>
        <v>413.42839999999927</v>
      </c>
      <c r="N126" s="41">
        <f>I126*N$6</f>
        <v>70.251499999999979</v>
      </c>
      <c r="O126" s="39">
        <f t="shared" si="13"/>
        <v>483.67989999999924</v>
      </c>
      <c r="P126" s="39"/>
      <c r="Q126" s="39"/>
      <c r="R126" s="41">
        <f ca="1">K126-O126+L126+P126</f>
        <v>-1788.1496999999972</v>
      </c>
      <c r="S126" s="41" t="str">
        <f t="shared" si="12"/>
        <v xml:space="preserve">№095 </v>
      </c>
    </row>
    <row r="127" spans="1:19">
      <c r="A127" s="9" t="s">
        <v>132</v>
      </c>
      <c r="B127" s="42">
        <v>3663.77</v>
      </c>
      <c r="C127" s="42">
        <v>489.79</v>
      </c>
      <c r="D127" s="42">
        <v>4153.57</v>
      </c>
      <c r="E127" s="9">
        <v>3663.77</v>
      </c>
      <c r="F127" s="9">
        <v>489.79</v>
      </c>
      <c r="G127" s="9">
        <v>4153.57</v>
      </c>
      <c r="H127" s="42">
        <f t="shared" si="14"/>
        <v>0</v>
      </c>
      <c r="I127" s="42">
        <f t="shared" si="14"/>
        <v>0</v>
      </c>
      <c r="J127" s="42">
        <f t="shared" si="11"/>
        <v>0</v>
      </c>
      <c r="K127" s="9">
        <f ca="1">[1]Оплата!BI113</f>
        <v>871.93540000000155</v>
      </c>
      <c r="L127" s="9">
        <f ca="1">[1]Оплата!AG113</f>
        <v>0</v>
      </c>
      <c r="M127" s="45">
        <f>H127*M$6</f>
        <v>0</v>
      </c>
      <c r="N127" s="3">
        <f>I127*N$6</f>
        <v>0</v>
      </c>
      <c r="O127" s="9">
        <f t="shared" si="13"/>
        <v>0</v>
      </c>
      <c r="P127" s="9"/>
      <c r="Q127" s="9"/>
      <c r="R127" s="3">
        <f ca="1">K127-O127+L127+P127</f>
        <v>871.93540000000155</v>
      </c>
      <c r="S127" s="3" t="str">
        <f t="shared" si="12"/>
        <v xml:space="preserve">№096 </v>
      </c>
    </row>
    <row r="128" spans="1:19">
      <c r="A128" s="39" t="s">
        <v>133</v>
      </c>
      <c r="B128" s="40">
        <v>4259.16</v>
      </c>
      <c r="C128" s="40">
        <v>2430.9900000000002</v>
      </c>
      <c r="D128" s="40">
        <v>6690.26</v>
      </c>
      <c r="E128" s="40">
        <v>4259.16</v>
      </c>
      <c r="F128" s="40">
        <v>2430.9900000000002</v>
      </c>
      <c r="G128" s="40">
        <v>6690.26</v>
      </c>
      <c r="H128" s="40">
        <f t="shared" si="14"/>
        <v>0</v>
      </c>
      <c r="I128" s="40">
        <f t="shared" si="14"/>
        <v>0</v>
      </c>
      <c r="J128" s="40">
        <f t="shared" si="11"/>
        <v>0</v>
      </c>
      <c r="K128" s="40">
        <f ca="1">[1]Оплата!BI114</f>
        <v>-486.82845101580045</v>
      </c>
      <c r="L128" s="40">
        <f ca="1">[1]Оплата!AG114</f>
        <v>0</v>
      </c>
      <c r="M128" s="40">
        <f>H128*M$6</f>
        <v>0</v>
      </c>
      <c r="N128" s="41">
        <f>I128*N$6</f>
        <v>0</v>
      </c>
      <c r="O128" s="39">
        <f t="shared" si="13"/>
        <v>0</v>
      </c>
      <c r="P128" s="39"/>
      <c r="Q128" s="39"/>
      <c r="R128" s="41">
        <f ca="1">K128-O128+L128+P128</f>
        <v>-486.82845101580045</v>
      </c>
      <c r="S128" s="41" t="str">
        <f t="shared" si="12"/>
        <v xml:space="preserve">№097 </v>
      </c>
    </row>
    <row r="129" spans="1:19">
      <c r="A129" s="9" t="s">
        <v>134</v>
      </c>
      <c r="B129" s="42">
        <v>1786.7</v>
      </c>
      <c r="C129" s="42">
        <v>444.97</v>
      </c>
      <c r="D129" s="42">
        <v>2231.6799999999998</v>
      </c>
      <c r="E129" s="9">
        <v>1786.71</v>
      </c>
      <c r="F129" s="9">
        <v>444.97</v>
      </c>
      <c r="G129" s="9">
        <v>2231.69</v>
      </c>
      <c r="H129" s="42">
        <f t="shared" si="14"/>
        <v>9.9999999999909051E-3</v>
      </c>
      <c r="I129" s="42">
        <f t="shared" si="14"/>
        <v>0</v>
      </c>
      <c r="J129" s="42">
        <f t="shared" si="11"/>
        <v>9.9999999999909051E-3</v>
      </c>
      <c r="K129" s="9">
        <f ca="1">[1]Оплата!BI115</f>
        <v>-292.2570000000008</v>
      </c>
      <c r="L129" s="9">
        <f ca="1">[1]Оплата!AG115</f>
        <v>0</v>
      </c>
      <c r="M129" s="42">
        <f>H129*M$6</f>
        <v>6.8199999999937977E-2</v>
      </c>
      <c r="N129" s="3">
        <f>I129*N$6</f>
        <v>0</v>
      </c>
      <c r="O129" s="9">
        <f t="shared" si="13"/>
        <v>6.8199999999937977E-2</v>
      </c>
      <c r="P129" s="9"/>
      <c r="Q129" s="9"/>
      <c r="R129" s="3">
        <f ca="1">K129-O129+L129+P129</f>
        <v>-292.32520000000073</v>
      </c>
      <c r="S129" s="3" t="str">
        <f t="shared" si="12"/>
        <v xml:space="preserve">№098 </v>
      </c>
    </row>
    <row r="130" spans="1:19">
      <c r="A130" s="39" t="s">
        <v>135</v>
      </c>
      <c r="B130" s="40">
        <v>15737.36</v>
      </c>
      <c r="C130" s="40">
        <v>13825.74</v>
      </c>
      <c r="D130" s="40">
        <v>29563.16</v>
      </c>
      <c r="E130" s="40">
        <v>16009.73</v>
      </c>
      <c r="F130" s="40">
        <v>13983.9</v>
      </c>
      <c r="G130" s="40">
        <v>29993.690000000002</v>
      </c>
      <c r="H130" s="40">
        <f t="shared" si="14"/>
        <v>272.36999999999898</v>
      </c>
      <c r="I130" s="40">
        <f t="shared" si="14"/>
        <v>158.15999999999985</v>
      </c>
      <c r="J130" s="40">
        <f t="shared" si="11"/>
        <v>430.52999999999884</v>
      </c>
      <c r="K130" s="40">
        <f ca="1">[1]Оплата!BI116</f>
        <v>-3404.6352000000006</v>
      </c>
      <c r="L130" s="40">
        <f ca="1">[1]Оплата!AG116</f>
        <v>3500</v>
      </c>
      <c r="M130" s="40">
        <f>H130*M$6</f>
        <v>1857.5633999999932</v>
      </c>
      <c r="N130" s="41">
        <f>I130*N$6</f>
        <v>419.12399999999963</v>
      </c>
      <c r="O130" s="39">
        <f>SUM(M130:N130)</f>
        <v>2276.687399999993</v>
      </c>
      <c r="P130" s="39"/>
      <c r="Q130" s="39"/>
      <c r="R130" s="41">
        <f ca="1">K130-O130+L130+P130</f>
        <v>-2181.3225999999941</v>
      </c>
      <c r="S130" s="41" t="str">
        <f t="shared" si="12"/>
        <v xml:space="preserve">№099 </v>
      </c>
    </row>
    <row r="131" spans="1:19">
      <c r="A131" s="9" t="s">
        <v>136</v>
      </c>
      <c r="B131" s="42">
        <v>4.1399999999999997</v>
      </c>
      <c r="C131" s="42">
        <v>1.71</v>
      </c>
      <c r="D131" s="42">
        <v>5.8500000000000005</v>
      </c>
      <c r="E131" s="9">
        <v>4.1399999999999997</v>
      </c>
      <c r="F131" s="9">
        <v>1.71</v>
      </c>
      <c r="G131" s="9">
        <v>5.8500000000000005</v>
      </c>
      <c r="H131" s="42">
        <f t="shared" si="14"/>
        <v>0</v>
      </c>
      <c r="I131" s="42">
        <f t="shared" si="14"/>
        <v>0</v>
      </c>
      <c r="J131" s="42">
        <f t="shared" si="11"/>
        <v>0</v>
      </c>
      <c r="K131" s="9">
        <f ca="1">[1]Оплата!BI117</f>
        <v>-0.77849999999999764</v>
      </c>
      <c r="L131" s="9">
        <f ca="1">[1]Оплата!AG117</f>
        <v>0</v>
      </c>
      <c r="M131" s="42">
        <f>H131*M$6</f>
        <v>0</v>
      </c>
      <c r="N131" s="3">
        <f>I131*N$6</f>
        <v>0</v>
      </c>
      <c r="O131" s="9">
        <f t="shared" si="13"/>
        <v>0</v>
      </c>
      <c r="P131" s="9"/>
      <c r="Q131" s="9"/>
      <c r="R131" s="3">
        <f ca="1">K131-O131+L131+P131</f>
        <v>-0.77849999999999764</v>
      </c>
      <c r="S131" s="3" t="str">
        <f t="shared" si="12"/>
        <v>№100</v>
      </c>
    </row>
    <row r="132" spans="1:19">
      <c r="A132" s="39" t="s">
        <v>137</v>
      </c>
      <c r="B132" s="40">
        <v>7054.63</v>
      </c>
      <c r="C132" s="40">
        <v>2407.9500000000003</v>
      </c>
      <c r="D132" s="40">
        <v>9462.73</v>
      </c>
      <c r="E132" s="40">
        <v>7063.07</v>
      </c>
      <c r="F132" s="40">
        <v>2410.9500000000003</v>
      </c>
      <c r="G132" s="40">
        <v>9474.18</v>
      </c>
      <c r="H132" s="40">
        <f t="shared" si="14"/>
        <v>8.4399999999995998</v>
      </c>
      <c r="I132" s="40">
        <f t="shared" si="14"/>
        <v>3</v>
      </c>
      <c r="J132" s="40">
        <f t="shared" si="11"/>
        <v>11.4399999999996</v>
      </c>
      <c r="K132" s="40">
        <f ca="1">[1]Оплата!BI118</f>
        <v>-483.00640000000089</v>
      </c>
      <c r="L132" s="40">
        <f ca="1">[1]Оплата!AG118</f>
        <v>0</v>
      </c>
      <c r="M132" s="40">
        <f>H132*M$6</f>
        <v>57.560799999997272</v>
      </c>
      <c r="N132" s="41">
        <f>I132*N$6</f>
        <v>7.9499999999999993</v>
      </c>
      <c r="O132" s="39">
        <f t="shared" si="13"/>
        <v>65.510799999997275</v>
      </c>
      <c r="P132" s="39"/>
      <c r="Q132" s="39"/>
      <c r="R132" s="41">
        <f ca="1">K132-O132+L132+P132</f>
        <v>-548.51719999999818</v>
      </c>
      <c r="S132" s="41" t="str">
        <f t="shared" si="12"/>
        <v xml:space="preserve">№101 </v>
      </c>
    </row>
    <row r="133" spans="1:19">
      <c r="A133" s="9" t="s">
        <v>138</v>
      </c>
      <c r="B133" s="42">
        <v>32759.525000000001</v>
      </c>
      <c r="C133" s="42">
        <v>16090.768</v>
      </c>
      <c r="D133" s="42">
        <v>48850.292999999998</v>
      </c>
      <c r="E133" s="9">
        <v>32759.525000000001</v>
      </c>
      <c r="F133" s="9">
        <v>16090.768</v>
      </c>
      <c r="G133" s="9">
        <v>48850.292999999998</v>
      </c>
      <c r="H133" s="44" t="s">
        <v>33</v>
      </c>
      <c r="I133" s="44"/>
      <c r="J133" s="44"/>
      <c r="K133" s="9">
        <f ca="1">[1]Оплата!BI119</f>
        <v>-13.768990000010263</v>
      </c>
      <c r="L133" s="9">
        <f ca="1">[1]Оплата!AG119</f>
        <v>0</v>
      </c>
      <c r="M133" s="45"/>
      <c r="N133" s="3">
        <f>I133*N$6</f>
        <v>0</v>
      </c>
      <c r="O133" s="9">
        <f t="shared" si="13"/>
        <v>0</v>
      </c>
      <c r="P133" s="9"/>
      <c r="Q133" s="9"/>
      <c r="R133" s="3">
        <f ca="1">K133-O133+L133+P133</f>
        <v>-13.768990000010263</v>
      </c>
      <c r="S133" s="3" t="str">
        <f t="shared" si="12"/>
        <v>№102</v>
      </c>
    </row>
    <row r="134" spans="1:19">
      <c r="A134" s="39" t="s">
        <v>139</v>
      </c>
      <c r="B134" s="40">
        <v>23.8</v>
      </c>
      <c r="C134" s="40">
        <v>882.08</v>
      </c>
      <c r="D134" s="40">
        <v>905.9</v>
      </c>
      <c r="E134" s="40">
        <v>24.21</v>
      </c>
      <c r="F134" s="40">
        <v>882.08</v>
      </c>
      <c r="G134" s="40">
        <v>906.31000000000006</v>
      </c>
      <c r="H134" s="40">
        <f t="shared" si="14"/>
        <v>0.41000000000000014</v>
      </c>
      <c r="I134" s="40">
        <f t="shared" si="14"/>
        <v>0</v>
      </c>
      <c r="J134" s="40">
        <f t="shared" si="11"/>
        <v>0.41000000000000014</v>
      </c>
      <c r="K134" s="40">
        <f ca="1">[1]Оплата!BI120</f>
        <v>-20.317100000000007</v>
      </c>
      <c r="L134" s="40">
        <f ca="1">[1]Оплата!AG120</f>
        <v>0</v>
      </c>
      <c r="M134" s="40">
        <f>H134*M$6</f>
        <v>2.7962000000000011</v>
      </c>
      <c r="N134" s="41">
        <f>I134*N$6</f>
        <v>0</v>
      </c>
      <c r="O134" s="39">
        <f t="shared" si="13"/>
        <v>2.7962000000000011</v>
      </c>
      <c r="P134" s="39"/>
      <c r="Q134" s="39"/>
      <c r="R134" s="41">
        <f ca="1">K134-O134+L134+P134</f>
        <v>-23.11330000000001</v>
      </c>
      <c r="S134" s="41" t="str">
        <f t="shared" si="12"/>
        <v xml:space="preserve">№103 </v>
      </c>
    </row>
    <row r="135" spans="1:19">
      <c r="A135" s="9" t="s">
        <v>140</v>
      </c>
      <c r="B135" s="42">
        <v>3275.7400000000002</v>
      </c>
      <c r="C135" s="42">
        <v>12786.94</v>
      </c>
      <c r="D135" s="42">
        <v>16062.74</v>
      </c>
      <c r="E135" s="9">
        <v>3275.7400000000002</v>
      </c>
      <c r="F135" s="9">
        <v>13193.800000000001</v>
      </c>
      <c r="G135" s="9">
        <v>16469.599999999999</v>
      </c>
      <c r="H135" s="42">
        <f t="shared" si="14"/>
        <v>0</v>
      </c>
      <c r="I135" s="42">
        <f t="shared" si="14"/>
        <v>406.86000000000058</v>
      </c>
      <c r="J135" s="42">
        <f t="shared" si="11"/>
        <v>406.86000000000058</v>
      </c>
      <c r="K135" s="9">
        <f ca="1">[1]Оплата!BI121</f>
        <v>-1653.1447000000048</v>
      </c>
      <c r="L135" s="9">
        <f ca="1">[1]Оплата!AG121</f>
        <v>0</v>
      </c>
      <c r="M135" s="45">
        <f>H135*M$6</f>
        <v>0</v>
      </c>
      <c r="N135" s="3">
        <f>I135*N$6</f>
        <v>1078.1790000000015</v>
      </c>
      <c r="O135" s="9">
        <f t="shared" si="13"/>
        <v>1078.1790000000015</v>
      </c>
      <c r="P135" s="9"/>
      <c r="Q135" s="9"/>
      <c r="R135" s="3">
        <f ca="1">K135-O135+L135+P135</f>
        <v>-2731.3237000000063</v>
      </c>
      <c r="S135" s="3" t="str">
        <f t="shared" si="12"/>
        <v xml:space="preserve">№104 </v>
      </c>
    </row>
    <row r="136" spans="1:19" ht="19.5">
      <c r="A136" s="9"/>
      <c r="B136" s="42"/>
      <c r="C136" s="42"/>
      <c r="D136" s="42"/>
      <c r="E136" s="8" t="s">
        <v>0</v>
      </c>
      <c r="F136" s="8"/>
      <c r="G136" s="8"/>
      <c r="H136" s="8"/>
      <c r="I136" s="8"/>
      <c r="J136" s="8"/>
      <c r="K136" s="8"/>
      <c r="L136" s="8"/>
      <c r="M136" s="8"/>
      <c r="N136" s="8"/>
      <c r="O136" s="9"/>
      <c r="P136" s="9"/>
      <c r="Q136" s="9"/>
      <c r="R136" s="3"/>
      <c r="S136" s="3"/>
    </row>
    <row r="137" spans="1:19" ht="19.5">
      <c r="A137" s="9"/>
      <c r="B137" s="42"/>
      <c r="C137" s="42"/>
      <c r="D137" s="42"/>
      <c r="E137" s="8" t="s">
        <v>1</v>
      </c>
      <c r="F137" s="8"/>
      <c r="G137" s="8"/>
      <c r="H137" s="8"/>
      <c r="I137" s="8"/>
      <c r="J137" s="8"/>
      <c r="K137" s="8"/>
      <c r="L137" s="8"/>
      <c r="M137" s="8"/>
      <c r="N137" s="8"/>
      <c r="O137" s="9"/>
      <c r="P137" s="9"/>
      <c r="Q137" s="9"/>
      <c r="R137" s="3"/>
      <c r="S137" s="3"/>
    </row>
    <row r="138" spans="1:19">
      <c r="A138" s="39" t="s">
        <v>141</v>
      </c>
      <c r="B138" s="40">
        <v>11239.83</v>
      </c>
      <c r="C138" s="40">
        <v>5087.9800000000005</v>
      </c>
      <c r="D138" s="40">
        <v>16327.86</v>
      </c>
      <c r="E138" s="40">
        <v>12203.06</v>
      </c>
      <c r="F138" s="40">
        <v>5495.81</v>
      </c>
      <c r="G138" s="40">
        <v>17698.920000000002</v>
      </c>
      <c r="H138" s="40">
        <f t="shared" ref="H138:I144" si="15">E138-B138</f>
        <v>963.22999999999956</v>
      </c>
      <c r="I138" s="40">
        <f t="shared" si="15"/>
        <v>407.82999999999993</v>
      </c>
      <c r="J138" s="40">
        <f t="shared" si="11"/>
        <v>1371.0599999999995</v>
      </c>
      <c r="K138" s="40">
        <f ca="1">[1]Оплата!BI122</f>
        <v>-18728.4388</v>
      </c>
      <c r="L138" s="40">
        <f ca="1">[1]Оплата!AG122</f>
        <v>0</v>
      </c>
      <c r="M138" s="40">
        <f>H138*M$6</f>
        <v>6569.2285999999976</v>
      </c>
      <c r="N138" s="41">
        <f>I138*N$6</f>
        <v>1080.7494999999997</v>
      </c>
      <c r="O138" s="39">
        <f t="shared" si="13"/>
        <v>7649.9780999999975</v>
      </c>
      <c r="P138" s="39"/>
      <c r="Q138" s="39"/>
      <c r="R138" s="41">
        <f ca="1">K138-O138+L138+P138</f>
        <v>-26378.416899999997</v>
      </c>
      <c r="S138" s="41" t="str">
        <f t="shared" si="12"/>
        <v>№104б</v>
      </c>
    </row>
    <row r="139" spans="1:19">
      <c r="A139" s="9" t="s">
        <v>142</v>
      </c>
      <c r="B139" s="42">
        <v>4588.1500000000005</v>
      </c>
      <c r="C139" s="42">
        <v>1025.79</v>
      </c>
      <c r="D139" s="42">
        <v>5613.96</v>
      </c>
      <c r="E139" s="9">
        <v>4588.2300000000005</v>
      </c>
      <c r="F139" s="9">
        <v>1025.79</v>
      </c>
      <c r="G139" s="9">
        <v>5614.05</v>
      </c>
      <c r="H139" s="42">
        <f t="shared" si="15"/>
        <v>7.999999999992724E-2</v>
      </c>
      <c r="I139" s="42">
        <f t="shared" si="15"/>
        <v>0</v>
      </c>
      <c r="J139" s="42">
        <f t="shared" si="11"/>
        <v>7.999999999992724E-2</v>
      </c>
      <c r="K139" s="9">
        <f ca="1">[1]Оплата!BI123</f>
        <v>-1784.1130000000039</v>
      </c>
      <c r="L139" s="9">
        <f ca="1">[1]Оплата!AG123</f>
        <v>0</v>
      </c>
      <c r="M139" s="42">
        <f>H139*M$6</f>
        <v>0.54559999999950382</v>
      </c>
      <c r="N139" s="3">
        <f>I139*N$6</f>
        <v>0</v>
      </c>
      <c r="O139" s="9">
        <f t="shared" si="13"/>
        <v>0.54559999999950382</v>
      </c>
      <c r="P139" s="9"/>
      <c r="Q139" s="9"/>
      <c r="R139" s="3">
        <f ca="1">K139-O139+L139+P139</f>
        <v>-1784.6586000000034</v>
      </c>
      <c r="S139" s="3" t="str">
        <f t="shared" si="12"/>
        <v xml:space="preserve">№105 </v>
      </c>
    </row>
    <row r="140" spans="1:19">
      <c r="A140" s="39" t="s">
        <v>143</v>
      </c>
      <c r="B140" s="40">
        <v>1238.55</v>
      </c>
      <c r="C140" s="40">
        <v>663.09</v>
      </c>
      <c r="D140" s="40">
        <v>1901.65</v>
      </c>
      <c r="E140" s="40">
        <v>1238.55</v>
      </c>
      <c r="F140" s="40">
        <v>663.09</v>
      </c>
      <c r="G140" s="40">
        <v>1901.65</v>
      </c>
      <c r="H140" s="40">
        <f t="shared" si="15"/>
        <v>0</v>
      </c>
      <c r="I140" s="40">
        <f t="shared" si="15"/>
        <v>0</v>
      </c>
      <c r="J140" s="40">
        <f t="shared" si="11"/>
        <v>0</v>
      </c>
      <c r="K140" s="40">
        <f ca="1">[1]Оплата!BI124</f>
        <v>-130.37849999999952</v>
      </c>
      <c r="L140" s="40">
        <f ca="1">[1]Оплата!AG124</f>
        <v>0</v>
      </c>
      <c r="M140" s="40">
        <f>H140*M$6</f>
        <v>0</v>
      </c>
      <c r="N140" s="41">
        <f>I140*N$6</f>
        <v>0</v>
      </c>
      <c r="O140" s="39">
        <f t="shared" si="13"/>
        <v>0</v>
      </c>
      <c r="P140" s="39"/>
      <c r="Q140" s="39"/>
      <c r="R140" s="41">
        <f ca="1">K140-O140+L140+P140</f>
        <v>-130.37849999999952</v>
      </c>
      <c r="S140" s="41" t="str">
        <f t="shared" si="12"/>
        <v xml:space="preserve">№106 </v>
      </c>
    </row>
    <row r="141" spans="1:19">
      <c r="A141" s="9" t="s">
        <v>144</v>
      </c>
      <c r="B141" s="42">
        <v>16916.8</v>
      </c>
      <c r="C141" s="42">
        <v>7806.6900000000005</v>
      </c>
      <c r="D141" s="42">
        <v>24723.49</v>
      </c>
      <c r="E141" s="9">
        <v>17003.189999999999</v>
      </c>
      <c r="F141" s="9">
        <v>7865.27</v>
      </c>
      <c r="G141" s="9">
        <v>24868.46</v>
      </c>
      <c r="H141" s="42">
        <f t="shared" si="15"/>
        <v>86.389999999999418</v>
      </c>
      <c r="I141" s="42">
        <f t="shared" si="15"/>
        <v>58.579999999999927</v>
      </c>
      <c r="J141" s="42">
        <f t="shared" si="11"/>
        <v>144.96999999999935</v>
      </c>
      <c r="K141" s="9">
        <f ca="1">[1]Оплата!BI125</f>
        <v>-2274.9660779685846</v>
      </c>
      <c r="L141" s="9">
        <f ca="1">[1]Оплата!AG125</f>
        <v>2275</v>
      </c>
      <c r="M141" s="42">
        <f>H141*M$6</f>
        <v>589.17979999999602</v>
      </c>
      <c r="N141" s="3">
        <f>I141*N$6</f>
        <v>155.2369999999998</v>
      </c>
      <c r="O141" s="9">
        <f t="shared" si="13"/>
        <v>744.41679999999587</v>
      </c>
      <c r="P141" s="9"/>
      <c r="Q141" s="9"/>
      <c r="R141" s="3">
        <f ca="1">K141-O141+L141+P141</f>
        <v>-744.38287796858049</v>
      </c>
      <c r="S141" s="3" t="str">
        <f t="shared" si="12"/>
        <v xml:space="preserve">№107 </v>
      </c>
    </row>
    <row r="142" spans="1:19">
      <c r="A142" s="39" t="s">
        <v>145</v>
      </c>
      <c r="B142" s="40">
        <v>9972.48</v>
      </c>
      <c r="C142" s="40">
        <v>6295.8</v>
      </c>
      <c r="D142" s="40">
        <v>16268.29</v>
      </c>
      <c r="E142" s="40">
        <v>10599.16</v>
      </c>
      <c r="F142" s="40">
        <v>6583.76</v>
      </c>
      <c r="G142" s="40">
        <v>17182.93</v>
      </c>
      <c r="H142" s="40">
        <f t="shared" si="15"/>
        <v>626.68000000000029</v>
      </c>
      <c r="I142" s="40">
        <f t="shared" si="15"/>
        <v>287.96000000000004</v>
      </c>
      <c r="J142" s="40">
        <f t="shared" si="11"/>
        <v>914.64000000000033</v>
      </c>
      <c r="K142" s="40">
        <f ca="1">[1]Оплата!BI126</f>
        <v>56.919300000006842</v>
      </c>
      <c r="L142" s="40">
        <f ca="1">[1]Оплата!AG126</f>
        <v>100</v>
      </c>
      <c r="M142" s="40">
        <f>H142*M$6</f>
        <v>4273.9576000000025</v>
      </c>
      <c r="N142" s="41">
        <f>I142*N$6</f>
        <v>763.09400000000005</v>
      </c>
      <c r="O142" s="39">
        <f t="shared" si="13"/>
        <v>5037.0516000000025</v>
      </c>
      <c r="P142" s="39"/>
      <c r="Q142" s="39"/>
      <c r="R142" s="41">
        <f ca="1">K142-O142+L142+P142</f>
        <v>-4880.1322999999957</v>
      </c>
      <c r="S142" s="41" t="str">
        <f t="shared" si="12"/>
        <v xml:space="preserve">№108 </v>
      </c>
    </row>
    <row r="143" spans="1:19">
      <c r="A143" s="9" t="s">
        <v>146</v>
      </c>
      <c r="B143" s="42">
        <v>1303.93</v>
      </c>
      <c r="C143" s="42">
        <v>1449.29</v>
      </c>
      <c r="D143" s="42">
        <v>2753.23</v>
      </c>
      <c r="E143" s="9">
        <v>1306.1200000000001</v>
      </c>
      <c r="F143" s="9">
        <v>1449.3</v>
      </c>
      <c r="G143" s="9">
        <v>2755.43</v>
      </c>
      <c r="H143" s="42">
        <f t="shared" si="15"/>
        <v>2.1900000000000546</v>
      </c>
      <c r="I143" s="42">
        <f t="shared" si="15"/>
        <v>9.9999999999909051E-3</v>
      </c>
      <c r="J143" s="42">
        <f t="shared" si="11"/>
        <v>2.2000000000000455</v>
      </c>
      <c r="K143" s="9">
        <f ca="1">[1]Оплата!BI127</f>
        <v>-80.061300000000756</v>
      </c>
      <c r="L143" s="9">
        <f ca="1">[1]Оплата!AG127</f>
        <v>0</v>
      </c>
      <c r="M143" s="42">
        <f>H143*M$6</f>
        <v>14.935800000000373</v>
      </c>
      <c r="N143" s="3">
        <f>I143*N$6</f>
        <v>2.6499999999975897E-2</v>
      </c>
      <c r="O143" s="9">
        <f t="shared" si="13"/>
        <v>14.962300000000349</v>
      </c>
      <c r="P143" s="9"/>
      <c r="Q143" s="9"/>
      <c r="R143" s="3">
        <f ca="1">K143-O143+L143+P143</f>
        <v>-95.02360000000111</v>
      </c>
      <c r="S143" s="3" t="str">
        <f t="shared" si="12"/>
        <v xml:space="preserve">№109 </v>
      </c>
    </row>
    <row r="144" spans="1:19">
      <c r="A144" s="39" t="s">
        <v>147</v>
      </c>
      <c r="B144" s="40">
        <v>12229.95</v>
      </c>
      <c r="C144" s="40">
        <v>6374.33</v>
      </c>
      <c r="D144" s="40">
        <v>18604.37</v>
      </c>
      <c r="E144" s="40">
        <v>12249.76</v>
      </c>
      <c r="F144" s="40">
        <v>6389.04</v>
      </c>
      <c r="G144" s="40">
        <v>18638.900000000001</v>
      </c>
      <c r="H144" s="40">
        <f t="shared" si="15"/>
        <v>19.809999999999491</v>
      </c>
      <c r="I144" s="40">
        <f t="shared" si="15"/>
        <v>14.710000000000036</v>
      </c>
      <c r="J144" s="40">
        <f t="shared" si="11"/>
        <v>34.519999999999527</v>
      </c>
      <c r="K144" s="40">
        <f ca="1">[1]Оплата!BI128</f>
        <v>-12561.855200000005</v>
      </c>
      <c r="L144" s="40">
        <f ca="1">[1]Оплата!AG128</f>
        <v>0</v>
      </c>
      <c r="M144" s="40">
        <f>H144*M$6</f>
        <v>135.10419999999652</v>
      </c>
      <c r="N144" s="41">
        <f>I144*N$6</f>
        <v>38.981500000000096</v>
      </c>
      <c r="O144" s="39">
        <f t="shared" si="13"/>
        <v>174.08569999999662</v>
      </c>
      <c r="P144" s="39"/>
      <c r="Q144" s="39"/>
      <c r="R144" s="41">
        <f ca="1">K144-O144+L144+P144</f>
        <v>-12735.940900000001</v>
      </c>
      <c r="S144" s="41" t="str">
        <f t="shared" si="12"/>
        <v xml:space="preserve">№110 </v>
      </c>
    </row>
    <row r="145" spans="1:19">
      <c r="A145" s="9" t="s">
        <v>148</v>
      </c>
      <c r="B145" s="42"/>
      <c r="C145" s="42"/>
      <c r="D145" s="42"/>
      <c r="E145" s="9"/>
      <c r="F145" s="9"/>
      <c r="G145" s="9"/>
      <c r="H145" s="42"/>
      <c r="I145" s="42"/>
      <c r="J145" s="42"/>
      <c r="K145" s="9">
        <f ca="1">[1]Оплата!BI129</f>
        <v>402.83109999999988</v>
      </c>
      <c r="L145" s="9">
        <f ca="1">[1]Оплата!AG129</f>
        <v>0</v>
      </c>
      <c r="M145" s="45">
        <f>H145*M$6</f>
        <v>0</v>
      </c>
      <c r="N145" s="3">
        <f>I145*N$6</f>
        <v>0</v>
      </c>
      <c r="O145" s="9">
        <f t="shared" si="13"/>
        <v>0</v>
      </c>
      <c r="P145" s="9"/>
      <c r="Q145" s="9"/>
      <c r="R145" s="3">
        <f ca="1">K145-O145+L145+P145</f>
        <v>402.83109999999988</v>
      </c>
      <c r="S145" s="3" t="str">
        <f t="shared" si="12"/>
        <v xml:space="preserve">№111 </v>
      </c>
    </row>
    <row r="146" spans="1:19">
      <c r="A146" s="39" t="s">
        <v>149</v>
      </c>
      <c r="B146" s="40">
        <v>6347.17</v>
      </c>
      <c r="C146" s="40">
        <v>1391.43</v>
      </c>
      <c r="D146" s="40">
        <v>7738.6100000000006</v>
      </c>
      <c r="E146" s="40">
        <v>6347.17</v>
      </c>
      <c r="F146" s="40">
        <v>1391.43</v>
      </c>
      <c r="G146" s="40">
        <v>7738.6100000000006</v>
      </c>
      <c r="H146" s="44" t="s">
        <v>33</v>
      </c>
      <c r="I146" s="44"/>
      <c r="J146" s="44"/>
      <c r="K146" s="40">
        <f ca="1">[1]Оплата!BI130</f>
        <v>-4.2000000019015715E-3</v>
      </c>
      <c r="L146" s="40">
        <f ca="1">[1]Оплата!AG130</f>
        <v>0</v>
      </c>
      <c r="M146" s="40"/>
      <c r="N146" s="41">
        <f>I146*N$6</f>
        <v>0</v>
      </c>
      <c r="O146" s="39">
        <f t="shared" si="13"/>
        <v>0</v>
      </c>
      <c r="P146" s="39"/>
      <c r="Q146" s="39"/>
      <c r="R146" s="41">
        <f ca="1">K146-O146+L146+P146</f>
        <v>-4.2000000019015715E-3</v>
      </c>
      <c r="S146" s="41" t="str">
        <f t="shared" si="12"/>
        <v xml:space="preserve">№112 </v>
      </c>
    </row>
    <row r="147" spans="1:19">
      <c r="A147" s="9" t="s">
        <v>150</v>
      </c>
      <c r="B147" s="42">
        <v>4065.83</v>
      </c>
      <c r="C147" s="42">
        <v>1568.64</v>
      </c>
      <c r="D147" s="42">
        <v>5634.4800000000005</v>
      </c>
      <c r="E147" s="9">
        <v>4065.83</v>
      </c>
      <c r="F147" s="9">
        <v>1568.64</v>
      </c>
      <c r="G147" s="9">
        <v>5634.4800000000005</v>
      </c>
      <c r="H147" s="42">
        <f t="shared" ref="H147:I154" si="16">E147-B147</f>
        <v>0</v>
      </c>
      <c r="I147" s="42">
        <f t="shared" si="16"/>
        <v>0</v>
      </c>
      <c r="J147" s="42">
        <f t="shared" si="11"/>
        <v>0</v>
      </c>
      <c r="K147" s="9">
        <f ca="1">[1]Оплата!BI131</f>
        <v>225.8644000000013</v>
      </c>
      <c r="L147" s="9">
        <f ca="1">[1]Оплата!AG131</f>
        <v>0</v>
      </c>
      <c r="M147" s="42">
        <f>H147*M$6</f>
        <v>0</v>
      </c>
      <c r="N147" s="3">
        <f>I147*N$6</f>
        <v>0</v>
      </c>
      <c r="O147" s="9">
        <f t="shared" si="13"/>
        <v>0</v>
      </c>
      <c r="P147" s="9"/>
      <c r="Q147" s="9"/>
      <c r="R147" s="3">
        <f ca="1">K147-O147+L147+P147</f>
        <v>225.8644000000013</v>
      </c>
      <c r="S147" s="3" t="str">
        <f t="shared" si="12"/>
        <v xml:space="preserve">№113 </v>
      </c>
    </row>
    <row r="148" spans="1:19">
      <c r="A148" s="39" t="s">
        <v>151</v>
      </c>
      <c r="B148" s="40">
        <v>13002.91</v>
      </c>
      <c r="C148" s="40">
        <v>4166.7300000000005</v>
      </c>
      <c r="D148" s="40">
        <v>17169.650000000001</v>
      </c>
      <c r="E148" s="40">
        <v>13003.33</v>
      </c>
      <c r="F148" s="40">
        <v>4166.7300000000005</v>
      </c>
      <c r="G148" s="40">
        <v>17170.07</v>
      </c>
      <c r="H148" s="40">
        <f t="shared" si="16"/>
        <v>0.42000000000007276</v>
      </c>
      <c r="I148" s="40">
        <f t="shared" si="16"/>
        <v>0</v>
      </c>
      <c r="J148" s="40">
        <f t="shared" si="11"/>
        <v>0.42000000000007276</v>
      </c>
      <c r="K148" s="40">
        <f ca="1">[1]Оплата!BI132</f>
        <v>-7060.1238999999969</v>
      </c>
      <c r="L148" s="40">
        <f ca="1">[1]Оплата!AG132</f>
        <v>8000</v>
      </c>
      <c r="M148" s="40">
        <f>H148*M$6</f>
        <v>2.8644000000004963</v>
      </c>
      <c r="N148" s="41">
        <f>I148*N$6</f>
        <v>0</v>
      </c>
      <c r="O148" s="39">
        <f t="shared" si="13"/>
        <v>2.8644000000004963</v>
      </c>
      <c r="P148" s="39"/>
      <c r="Q148" s="39"/>
      <c r="R148" s="41">
        <f ca="1">K148-O148+L148+P148</f>
        <v>937.01170000000275</v>
      </c>
      <c r="S148" s="41" t="str">
        <f t="shared" si="12"/>
        <v xml:space="preserve">№114 </v>
      </c>
    </row>
    <row r="149" spans="1:19">
      <c r="A149" s="9" t="s">
        <v>152</v>
      </c>
      <c r="B149" s="42">
        <v>1087.77</v>
      </c>
      <c r="C149" s="42">
        <v>289.83</v>
      </c>
      <c r="D149" s="42">
        <v>1377.75</v>
      </c>
      <c r="E149" s="9">
        <v>1087.77</v>
      </c>
      <c r="F149" s="9">
        <v>289.83</v>
      </c>
      <c r="G149" s="9">
        <v>1377.75</v>
      </c>
      <c r="H149" s="42">
        <f t="shared" si="16"/>
        <v>0</v>
      </c>
      <c r="I149" s="42">
        <f t="shared" si="16"/>
        <v>0</v>
      </c>
      <c r="J149" s="42">
        <f t="shared" si="11"/>
        <v>0</v>
      </c>
      <c r="K149" s="9">
        <f ca="1">[1]Оплата!BI133</f>
        <v>163.3365000000004</v>
      </c>
      <c r="L149" s="9">
        <f ca="1">[1]Оплата!AG133</f>
        <v>0</v>
      </c>
      <c r="M149" s="42">
        <f>H149*M$6</f>
        <v>0</v>
      </c>
      <c r="N149" s="3">
        <f>I149*N$6</f>
        <v>0</v>
      </c>
      <c r="O149" s="9">
        <f t="shared" si="13"/>
        <v>0</v>
      </c>
      <c r="P149" s="9"/>
      <c r="Q149" s="9"/>
      <c r="R149" s="3">
        <f ca="1">K149-O149+L149+P149</f>
        <v>163.3365000000004</v>
      </c>
      <c r="S149" s="3" t="str">
        <f t="shared" si="12"/>
        <v xml:space="preserve">№115 </v>
      </c>
    </row>
    <row r="150" spans="1:19">
      <c r="A150" s="39" t="s">
        <v>153</v>
      </c>
      <c r="B150" s="40">
        <v>6696.71</v>
      </c>
      <c r="C150" s="40">
        <v>4490.66</v>
      </c>
      <c r="D150" s="40">
        <v>11187.37</v>
      </c>
      <c r="E150" s="40">
        <v>6697.3</v>
      </c>
      <c r="F150" s="40">
        <v>4490.66</v>
      </c>
      <c r="G150" s="40">
        <v>11187.960000000001</v>
      </c>
      <c r="H150" s="40">
        <f t="shared" si="16"/>
        <v>0.59000000000014552</v>
      </c>
      <c r="I150" s="40">
        <f t="shared" si="16"/>
        <v>0</v>
      </c>
      <c r="J150" s="40">
        <f t="shared" si="11"/>
        <v>0.59000000000014552</v>
      </c>
      <c r="K150" s="40">
        <f ca="1">[1]Оплата!BI134</f>
        <v>-21393.480100000004</v>
      </c>
      <c r="L150" s="40">
        <f ca="1">[1]Оплата!AG134</f>
        <v>500</v>
      </c>
      <c r="M150" s="40">
        <f>H150*M$6</f>
        <v>4.0238000000009926</v>
      </c>
      <c r="N150" s="41">
        <f>I150*N$6</f>
        <v>0</v>
      </c>
      <c r="O150" s="39">
        <f t="shared" si="13"/>
        <v>4.0238000000009926</v>
      </c>
      <c r="P150" s="39"/>
      <c r="Q150" s="39"/>
      <c r="R150" s="41">
        <f ca="1">K150-O150+L150+P150</f>
        <v>-20897.503900000007</v>
      </c>
      <c r="S150" s="41" t="str">
        <f t="shared" si="12"/>
        <v xml:space="preserve">№116 </v>
      </c>
    </row>
    <row r="151" spans="1:19">
      <c r="A151" s="9" t="s">
        <v>154</v>
      </c>
      <c r="B151" s="42">
        <v>19524.05</v>
      </c>
      <c r="C151" s="42">
        <v>12194.07</v>
      </c>
      <c r="D151" s="42">
        <v>31718.14</v>
      </c>
      <c r="E151" s="9">
        <v>20430.37</v>
      </c>
      <c r="F151" s="9">
        <v>12571.78</v>
      </c>
      <c r="G151" s="9">
        <v>33002.160000000003</v>
      </c>
      <c r="H151" s="42">
        <f t="shared" si="16"/>
        <v>906.31999999999971</v>
      </c>
      <c r="I151" s="42">
        <f t="shared" si="16"/>
        <v>377.71000000000095</v>
      </c>
      <c r="J151" s="42">
        <f t="shared" si="11"/>
        <v>1284.0300000000007</v>
      </c>
      <c r="K151" s="9">
        <f ca="1">[1]Оплата!BI135</f>
        <v>-5413.2802999999985</v>
      </c>
      <c r="L151" s="9">
        <f ca="1">[1]Оплата!AG135</f>
        <v>5500</v>
      </c>
      <c r="M151" s="42">
        <f>H151*M$6</f>
        <v>6181.1023999999979</v>
      </c>
      <c r="N151" s="3">
        <f>I151*N$6</f>
        <v>1000.9315000000025</v>
      </c>
      <c r="O151" s="9">
        <f t="shared" si="13"/>
        <v>7182.0339000000004</v>
      </c>
      <c r="P151" s="9"/>
      <c r="Q151" s="9"/>
      <c r="R151" s="3">
        <f ca="1">K151-O151+L151+P151</f>
        <v>-7095.3141999999989</v>
      </c>
      <c r="S151" s="3" t="str">
        <f t="shared" si="12"/>
        <v xml:space="preserve">№117 </v>
      </c>
    </row>
    <row r="152" spans="1:19" ht="19.5">
      <c r="A152" s="9"/>
      <c r="B152" s="42"/>
      <c r="C152" s="42"/>
      <c r="D152" s="42"/>
      <c r="E152" s="8" t="s">
        <v>0</v>
      </c>
      <c r="F152" s="8"/>
      <c r="G152" s="8"/>
      <c r="H152" s="8"/>
      <c r="I152" s="8"/>
      <c r="J152" s="8"/>
      <c r="K152" s="8"/>
      <c r="L152" s="8"/>
      <c r="M152" s="8"/>
      <c r="N152" s="8"/>
      <c r="O152" s="9"/>
      <c r="P152" s="9"/>
      <c r="Q152" s="9"/>
      <c r="R152" s="3"/>
      <c r="S152" s="3"/>
    </row>
    <row r="153" spans="1:19" ht="19.5">
      <c r="A153" s="9"/>
      <c r="B153" s="42"/>
      <c r="C153" s="42"/>
      <c r="D153" s="42"/>
      <c r="E153" s="8" t="s">
        <v>1</v>
      </c>
      <c r="F153" s="8"/>
      <c r="G153" s="8"/>
      <c r="H153" s="8"/>
      <c r="I153" s="8"/>
      <c r="J153" s="8"/>
      <c r="K153" s="8"/>
      <c r="L153" s="8"/>
      <c r="M153" s="8"/>
      <c r="N153" s="8"/>
      <c r="O153" s="9"/>
      <c r="P153" s="9"/>
      <c r="Q153" s="9"/>
      <c r="R153" s="3"/>
      <c r="S153" s="3"/>
    </row>
    <row r="154" spans="1:19">
      <c r="A154" s="39" t="s">
        <v>155</v>
      </c>
      <c r="B154" s="40">
        <v>6875.63</v>
      </c>
      <c r="C154" s="40">
        <v>3056.18</v>
      </c>
      <c r="D154" s="40">
        <v>9931.81</v>
      </c>
      <c r="E154" s="40">
        <v>6875.63</v>
      </c>
      <c r="F154" s="40">
        <v>3056.18</v>
      </c>
      <c r="G154" s="40">
        <v>9931.81</v>
      </c>
      <c r="H154" s="40">
        <f t="shared" si="16"/>
        <v>0</v>
      </c>
      <c r="I154" s="40">
        <f t="shared" si="16"/>
        <v>0</v>
      </c>
      <c r="J154" s="40">
        <f t="shared" si="11"/>
        <v>0</v>
      </c>
      <c r="K154" s="40">
        <f ca="1">[1]Оплата!BI136</f>
        <v>-1811.9209000000001</v>
      </c>
      <c r="L154" s="40">
        <f ca="1">[1]Оплата!AG136</f>
        <v>1811.92</v>
      </c>
      <c r="M154" s="40">
        <f>H154*M$6</f>
        <v>0</v>
      </c>
      <c r="N154" s="41">
        <f>I154*N$6</f>
        <v>0</v>
      </c>
      <c r="O154" s="39">
        <f t="shared" si="13"/>
        <v>0</v>
      </c>
      <c r="P154" s="39"/>
      <c r="Q154" s="39"/>
      <c r="R154" s="41">
        <f ca="1">K154-O154+L154+P154</f>
        <v>-9.0000000000145519E-4</v>
      </c>
      <c r="S154" s="41" t="str">
        <f t="shared" si="12"/>
        <v xml:space="preserve">№118 </v>
      </c>
    </row>
    <row r="155" spans="1:19">
      <c r="A155" s="9" t="s">
        <v>156</v>
      </c>
      <c r="B155" s="42"/>
      <c r="C155" s="42"/>
      <c r="D155" s="42"/>
      <c r="E155" s="9"/>
      <c r="F155" s="9"/>
      <c r="G155" s="9"/>
      <c r="H155" s="42"/>
      <c r="I155" s="42"/>
      <c r="J155" s="42">
        <f t="shared" ref="J155:J225" si="17">SUM(H155:I155)</f>
        <v>0</v>
      </c>
      <c r="K155" s="9">
        <f ca="1">[1]Оплата!BI137</f>
        <v>0</v>
      </c>
      <c r="L155" s="9">
        <f ca="1">[1]Оплата!AG137</f>
        <v>0</v>
      </c>
      <c r="M155" s="45"/>
      <c r="N155" s="3"/>
      <c r="O155" s="9"/>
      <c r="P155" s="9"/>
      <c r="Q155" s="9"/>
      <c r="R155" s="3">
        <f ca="1">K155-O155+L155+P155</f>
        <v>0</v>
      </c>
      <c r="S155" s="3" t="str">
        <f t="shared" ref="S155:S226" si="18">A155</f>
        <v>№118а не установлен</v>
      </c>
    </row>
    <row r="156" spans="1:19">
      <c r="A156" s="39" t="s">
        <v>157</v>
      </c>
      <c r="B156" s="40">
        <v>4792.4400000000005</v>
      </c>
      <c r="C156" s="40">
        <v>5488.53</v>
      </c>
      <c r="D156" s="40">
        <v>10280.98</v>
      </c>
      <c r="E156" s="40">
        <v>4921</v>
      </c>
      <c r="F156" s="40">
        <v>5568.4000000000005</v>
      </c>
      <c r="G156" s="40">
        <v>10489.4</v>
      </c>
      <c r="H156" s="40">
        <f>E156-B156</f>
        <v>128.55999999999949</v>
      </c>
      <c r="I156" s="40">
        <f>F156-C156</f>
        <v>79.8700000000008</v>
      </c>
      <c r="J156" s="40">
        <f t="shared" si="17"/>
        <v>208.43000000000029</v>
      </c>
      <c r="K156" s="40">
        <f ca="1">[1]Оплата!BI138</f>
        <v>-1828.0815000000021</v>
      </c>
      <c r="L156" s="40">
        <f ca="1">[1]Оплата!AG138</f>
        <v>1830</v>
      </c>
      <c r="M156" s="40">
        <f>H156*M$6</f>
        <v>876.77919999999654</v>
      </c>
      <c r="N156" s="41">
        <f>I156*N$6</f>
        <v>211.65550000000212</v>
      </c>
      <c r="O156" s="39">
        <f t="shared" ref="O156:O228" si="19">SUM(M156:N156)</f>
        <v>1088.4346999999987</v>
      </c>
      <c r="P156" s="39"/>
      <c r="Q156" s="39"/>
      <c r="R156" s="41">
        <f ca="1">K156-O156+L156+P156</f>
        <v>-1086.5162000000009</v>
      </c>
      <c r="S156" s="41" t="str">
        <f t="shared" si="18"/>
        <v xml:space="preserve">№119 </v>
      </c>
    </row>
    <row r="157" spans="1:19">
      <c r="A157" s="9" t="s">
        <v>158</v>
      </c>
      <c r="B157" s="42"/>
      <c r="C157" s="42"/>
      <c r="D157" s="42"/>
      <c r="E157" s="9"/>
      <c r="F157" s="9"/>
      <c r="G157" s="9"/>
      <c r="H157" s="42"/>
      <c r="I157" s="42"/>
      <c r="J157" s="42">
        <f t="shared" si="17"/>
        <v>0</v>
      </c>
      <c r="K157" s="9">
        <f ca="1">[1]Оплата!BI139</f>
        <v>0</v>
      </c>
      <c r="L157" s="9">
        <f ca="1">[1]Оплата!AG139</f>
        <v>0</v>
      </c>
      <c r="M157" s="42"/>
      <c r="N157" s="3"/>
      <c r="O157" s="9"/>
      <c r="P157" s="9"/>
      <c r="Q157" s="9"/>
      <c r="R157" s="3">
        <f ca="1">K157-O157+L157+P157</f>
        <v>0</v>
      </c>
      <c r="S157" s="3" t="str">
        <f t="shared" si="18"/>
        <v>№120  снят</v>
      </c>
    </row>
    <row r="158" spans="1:19">
      <c r="A158" s="39" t="s">
        <v>159</v>
      </c>
      <c r="B158" s="40">
        <v>1779.23</v>
      </c>
      <c r="C158" s="40">
        <v>549.95000000000005</v>
      </c>
      <c r="D158" s="40">
        <v>2329.19</v>
      </c>
      <c r="E158" s="40">
        <v>1779.23</v>
      </c>
      <c r="F158" s="40">
        <v>549.95000000000005</v>
      </c>
      <c r="G158" s="40">
        <v>2329.19</v>
      </c>
      <c r="H158" s="44" t="s">
        <v>33</v>
      </c>
      <c r="I158" s="44"/>
      <c r="J158" s="44"/>
      <c r="K158" s="40">
        <f ca="1">[1]Оплата!BI140</f>
        <v>7.9999999998108251E-3</v>
      </c>
      <c r="L158" s="40">
        <f ca="1">[1]Оплата!AG140</f>
        <v>0</v>
      </c>
      <c r="M158" s="40"/>
      <c r="N158" s="41">
        <f>I158*N$6</f>
        <v>0</v>
      </c>
      <c r="O158" s="39">
        <f t="shared" si="19"/>
        <v>0</v>
      </c>
      <c r="P158" s="39"/>
      <c r="Q158" s="39"/>
      <c r="R158" s="41">
        <f ca="1">K158-O158+L158+P158</f>
        <v>7.9999999998108251E-3</v>
      </c>
      <c r="S158" s="41" t="str">
        <f t="shared" si="18"/>
        <v xml:space="preserve">№121 </v>
      </c>
    </row>
    <row r="159" spans="1:19">
      <c r="A159" s="9" t="s">
        <v>160</v>
      </c>
      <c r="B159" s="42">
        <v>1709.7</v>
      </c>
      <c r="C159" s="42">
        <v>348.93</v>
      </c>
      <c r="D159" s="42">
        <v>2058.64</v>
      </c>
      <c r="E159" s="9">
        <v>1711.71</v>
      </c>
      <c r="F159" s="9">
        <v>348.94</v>
      </c>
      <c r="G159" s="9">
        <v>2060.66</v>
      </c>
      <c r="H159" s="42">
        <f t="shared" ref="H159:I166" si="20">E159-B159</f>
        <v>2.0099999999999909</v>
      </c>
      <c r="I159" s="42">
        <f t="shared" si="20"/>
        <v>9.9999999999909051E-3</v>
      </c>
      <c r="J159" s="42">
        <f t="shared" si="17"/>
        <v>2.0199999999999818</v>
      </c>
      <c r="K159" s="9">
        <f ca="1">[1]Оплата!BI141</f>
        <v>-90.245500000000291</v>
      </c>
      <c r="L159" s="9">
        <f ca="1">[1]Оплата!AG141</f>
        <v>0</v>
      </c>
      <c r="M159" s="42">
        <f>H159*M$6</f>
        <v>13.708199999999939</v>
      </c>
      <c r="N159" s="3">
        <f>I159*N$6</f>
        <v>2.6499999999975897E-2</v>
      </c>
      <c r="O159" s="9">
        <f t="shared" si="19"/>
        <v>13.734699999999915</v>
      </c>
      <c r="P159" s="9"/>
      <c r="Q159" s="9"/>
      <c r="R159" s="3">
        <f ca="1">K159-O159+L159+P159</f>
        <v>-103.98020000000021</v>
      </c>
      <c r="S159" s="3" t="str">
        <f t="shared" si="18"/>
        <v xml:space="preserve">№122 </v>
      </c>
    </row>
    <row r="160" spans="1:19">
      <c r="A160" s="39" t="s">
        <v>161</v>
      </c>
      <c r="B160" s="40">
        <v>2183.54</v>
      </c>
      <c r="C160" s="40">
        <v>510.07</v>
      </c>
      <c r="D160" s="40">
        <v>2693.63</v>
      </c>
      <c r="E160" s="40">
        <v>2183.54</v>
      </c>
      <c r="F160" s="40">
        <v>510.07</v>
      </c>
      <c r="G160" s="40">
        <v>2693.63</v>
      </c>
      <c r="H160" s="40">
        <f t="shared" si="20"/>
        <v>0</v>
      </c>
      <c r="I160" s="40">
        <f t="shared" si="20"/>
        <v>0</v>
      </c>
      <c r="J160" s="40">
        <f t="shared" si="17"/>
        <v>0</v>
      </c>
      <c r="K160" s="40">
        <f ca="1">[1]Оплата!BI142</f>
        <v>-1509.8233999999989</v>
      </c>
      <c r="L160" s="40">
        <f ca="1">[1]Оплата!AG142</f>
        <v>0</v>
      </c>
      <c r="M160" s="40">
        <f>H160*M$6</f>
        <v>0</v>
      </c>
      <c r="N160" s="41">
        <f>I160*N$6</f>
        <v>0</v>
      </c>
      <c r="O160" s="39">
        <f t="shared" si="19"/>
        <v>0</v>
      </c>
      <c r="P160" s="39"/>
      <c r="Q160" s="39"/>
      <c r="R160" s="41">
        <f ca="1">K160-O160+L160+P160</f>
        <v>-1509.8233999999989</v>
      </c>
      <c r="S160" s="41" t="str">
        <f t="shared" si="18"/>
        <v xml:space="preserve">№123 </v>
      </c>
    </row>
    <row r="161" spans="1:19">
      <c r="A161" s="9" t="s">
        <v>162</v>
      </c>
      <c r="B161" s="42">
        <v>9411.5500000000011</v>
      </c>
      <c r="C161" s="42">
        <v>2007.53</v>
      </c>
      <c r="D161" s="42">
        <v>11419.08</v>
      </c>
      <c r="E161" s="9">
        <v>9412.5500000000011</v>
      </c>
      <c r="F161" s="9">
        <v>2007.53</v>
      </c>
      <c r="G161" s="9">
        <v>11420.08</v>
      </c>
      <c r="H161" s="42">
        <f t="shared" si="20"/>
        <v>1</v>
      </c>
      <c r="I161" s="42">
        <f t="shared" si="20"/>
        <v>0</v>
      </c>
      <c r="J161" s="42">
        <f t="shared" si="17"/>
        <v>1</v>
      </c>
      <c r="K161" s="9">
        <f ca="1">[1]Оплата!BI143</f>
        <v>36.326399999994479</v>
      </c>
      <c r="L161" s="9">
        <f ca="1">[1]Оплата!AG143</f>
        <v>0</v>
      </c>
      <c r="M161" s="42">
        <f>H161*M$6</f>
        <v>6.82</v>
      </c>
      <c r="N161" s="3">
        <f>I161*N$6</f>
        <v>0</v>
      </c>
      <c r="O161" s="9">
        <f t="shared" si="19"/>
        <v>6.82</v>
      </c>
      <c r="P161" s="9"/>
      <c r="Q161" s="9"/>
      <c r="R161" s="3">
        <f ca="1">K161-O161+L161+P161</f>
        <v>29.506399999994478</v>
      </c>
      <c r="S161" s="3" t="str">
        <f t="shared" si="18"/>
        <v xml:space="preserve">№123а </v>
      </c>
    </row>
    <row r="162" spans="1:19">
      <c r="A162" s="39" t="s">
        <v>163</v>
      </c>
      <c r="B162" s="40"/>
      <c r="C162" s="40"/>
      <c r="D162" s="40"/>
      <c r="E162" s="40"/>
      <c r="F162" s="40"/>
      <c r="G162" s="40"/>
      <c r="H162" s="40">
        <f t="shared" si="20"/>
        <v>0</v>
      </c>
      <c r="I162" s="40">
        <f t="shared" si="20"/>
        <v>0</v>
      </c>
      <c r="J162" s="40">
        <f t="shared" si="17"/>
        <v>0</v>
      </c>
      <c r="K162" s="40">
        <f ca="1">[1]Оплата!BI144</f>
        <v>498.18489999999997</v>
      </c>
      <c r="L162" s="40">
        <f>[1]Оплата!AG144</f>
        <v>0</v>
      </c>
      <c r="M162" s="40"/>
      <c r="N162" s="41"/>
      <c r="O162" s="39"/>
      <c r="P162" s="39"/>
      <c r="Q162" s="39"/>
      <c r="R162" s="41">
        <f ca="1">K162-O162+L162+P162</f>
        <v>498.18489999999997</v>
      </c>
      <c r="S162" s="41" t="str">
        <f t="shared" si="18"/>
        <v>№124 сбыт</v>
      </c>
    </row>
    <row r="163" spans="1:19">
      <c r="A163" s="9" t="s">
        <v>164</v>
      </c>
      <c r="B163" s="42">
        <v>3319.7200000000003</v>
      </c>
      <c r="C163" s="42">
        <v>1479.78</v>
      </c>
      <c r="D163" s="42">
        <v>4799.59</v>
      </c>
      <c r="E163" s="9">
        <v>3319.79</v>
      </c>
      <c r="F163" s="9">
        <v>1479.78</v>
      </c>
      <c r="G163" s="9">
        <v>4799.6500000000005</v>
      </c>
      <c r="H163" s="42">
        <f t="shared" si="20"/>
        <v>6.9999999999708962E-2</v>
      </c>
      <c r="I163" s="42">
        <f t="shared" si="20"/>
        <v>0</v>
      </c>
      <c r="J163" s="42">
        <f t="shared" si="17"/>
        <v>6.9999999999708962E-2</v>
      </c>
      <c r="K163" s="9">
        <f ca="1">[1]Оплата!BI145</f>
        <v>2646.4039999999986</v>
      </c>
      <c r="L163" s="9">
        <f ca="1">[1]Оплата!AG145</f>
        <v>0</v>
      </c>
      <c r="M163" s="45">
        <f>H163*M$6</f>
        <v>0.47739999999801513</v>
      </c>
      <c r="N163" s="3">
        <f>I163*N$6</f>
        <v>0</v>
      </c>
      <c r="O163" s="9">
        <f t="shared" si="19"/>
        <v>0.47739999999801513</v>
      </c>
      <c r="P163" s="9"/>
      <c r="Q163" s="9"/>
      <c r="R163" s="3">
        <f ca="1">K163-O163+L163+P163</f>
        <v>2645.9266000000007</v>
      </c>
      <c r="S163" s="3" t="str">
        <f t="shared" si="18"/>
        <v xml:space="preserve">№125 </v>
      </c>
    </row>
    <row r="164" spans="1:19">
      <c r="A164" s="39" t="s">
        <v>165</v>
      </c>
      <c r="B164" s="40">
        <v>6297.51</v>
      </c>
      <c r="C164" s="40">
        <v>1883.6000000000001</v>
      </c>
      <c r="D164" s="40">
        <v>8181.12</v>
      </c>
      <c r="E164" s="40">
        <v>6338.4000000000005</v>
      </c>
      <c r="F164" s="40">
        <v>1904.26</v>
      </c>
      <c r="G164" s="40">
        <v>8242.67</v>
      </c>
      <c r="H164" s="40">
        <f t="shared" si="20"/>
        <v>40.890000000000327</v>
      </c>
      <c r="I164" s="40">
        <f t="shared" si="20"/>
        <v>20.659999999999854</v>
      </c>
      <c r="J164" s="40">
        <f t="shared" si="17"/>
        <v>61.550000000000182</v>
      </c>
      <c r="K164" s="40">
        <f ca="1">[1]Оплата!BI146</f>
        <v>-8038.9601999999986</v>
      </c>
      <c r="L164" s="40">
        <f ca="1">[1]Оплата!AG146</f>
        <v>0</v>
      </c>
      <c r="M164" s="40">
        <f>H164*M$6</f>
        <v>278.86980000000227</v>
      </c>
      <c r="N164" s="41">
        <f>I164*N$6</f>
        <v>54.748999999999612</v>
      </c>
      <c r="O164" s="39">
        <f t="shared" si="19"/>
        <v>333.6188000000019</v>
      </c>
      <c r="P164" s="39"/>
      <c r="Q164" s="39"/>
      <c r="R164" s="41">
        <f ca="1">K164-O164+L164+P164</f>
        <v>-8372.5789999999997</v>
      </c>
      <c r="S164" s="41" t="str">
        <f t="shared" si="18"/>
        <v xml:space="preserve">№126\1 </v>
      </c>
    </row>
    <row r="165" spans="1:19">
      <c r="A165" s="9" t="s">
        <v>166</v>
      </c>
      <c r="B165" s="42">
        <v>5038.0200000000004</v>
      </c>
      <c r="C165" s="42">
        <v>2684.4700000000003</v>
      </c>
      <c r="D165" s="42">
        <v>7722.64</v>
      </c>
      <c r="E165" s="9">
        <v>5039.21</v>
      </c>
      <c r="F165" s="9">
        <v>2685.1</v>
      </c>
      <c r="G165" s="9">
        <v>7724.46</v>
      </c>
      <c r="H165" s="42">
        <f t="shared" si="20"/>
        <v>1.1899999999995998</v>
      </c>
      <c r="I165" s="42">
        <f t="shared" si="20"/>
        <v>0.62999999999965439</v>
      </c>
      <c r="J165" s="42">
        <f t="shared" si="17"/>
        <v>1.8199999999992542</v>
      </c>
      <c r="K165" s="9">
        <f ca="1">[1]Оплата!BI147</f>
        <v>-6871.0550000000057</v>
      </c>
      <c r="L165" s="9">
        <f ca="1">[1]Оплата!AG147</f>
        <v>0</v>
      </c>
      <c r="M165" s="42">
        <f>H165*M$6</f>
        <v>8.1157999999972716</v>
      </c>
      <c r="N165" s="3">
        <f>I165*N$6</f>
        <v>1.6694999999990841</v>
      </c>
      <c r="O165" s="9">
        <f t="shared" si="19"/>
        <v>9.7852999999963561</v>
      </c>
      <c r="P165" s="9"/>
      <c r="Q165" s="9"/>
      <c r="R165" s="3">
        <f ca="1">K165-O165+L165+P165</f>
        <v>-6880.8403000000017</v>
      </c>
      <c r="S165" s="3" t="str">
        <f t="shared" si="18"/>
        <v xml:space="preserve">№126\2 </v>
      </c>
    </row>
    <row r="166" spans="1:19">
      <c r="A166" s="39" t="s">
        <v>167</v>
      </c>
      <c r="B166" s="40">
        <v>92.65</v>
      </c>
      <c r="C166" s="40">
        <v>508</v>
      </c>
      <c r="D166" s="40">
        <v>600.66999999999996</v>
      </c>
      <c r="E166" s="40">
        <v>92.68</v>
      </c>
      <c r="F166" s="40">
        <v>508</v>
      </c>
      <c r="G166" s="40">
        <v>600.70000000000005</v>
      </c>
      <c r="H166" s="40">
        <f t="shared" si="20"/>
        <v>3.0000000000001137E-2</v>
      </c>
      <c r="I166" s="40">
        <f t="shared" si="20"/>
        <v>0</v>
      </c>
      <c r="J166" s="40">
        <f t="shared" si="17"/>
        <v>3.0000000000001137E-2</v>
      </c>
      <c r="K166" s="40">
        <f ca="1">[1]Оплата!BI148</f>
        <v>914.36909999999978</v>
      </c>
      <c r="L166" s="40">
        <f ca="1">[1]Оплата!AG148</f>
        <v>0</v>
      </c>
      <c r="M166" s="40">
        <f>H166*M$6</f>
        <v>0.20460000000000778</v>
      </c>
      <c r="N166" s="41">
        <f>I166*N$6</f>
        <v>0</v>
      </c>
      <c r="O166" s="39">
        <f t="shared" si="19"/>
        <v>0.20460000000000778</v>
      </c>
      <c r="P166" s="39"/>
      <c r="Q166" s="39"/>
      <c r="R166" s="41">
        <f ca="1">K166-O166+L166+P166</f>
        <v>914.16449999999975</v>
      </c>
      <c r="S166" s="41" t="str">
        <f t="shared" si="18"/>
        <v xml:space="preserve">№127 </v>
      </c>
    </row>
    <row r="167" spans="1:19">
      <c r="A167" s="9" t="s">
        <v>168</v>
      </c>
      <c r="B167" s="42"/>
      <c r="C167" s="42"/>
      <c r="D167" s="42"/>
      <c r="E167" s="9"/>
      <c r="F167" s="9"/>
      <c r="G167" s="9"/>
      <c r="H167" s="42"/>
      <c r="I167" s="42"/>
      <c r="J167" s="42"/>
      <c r="K167" s="9">
        <f ca="1">[1]Оплата!BI149</f>
        <v>711.49490875777678</v>
      </c>
      <c r="L167" s="9">
        <f ca="1">[1]Оплата!AG149</f>
        <v>0</v>
      </c>
      <c r="M167" s="42">
        <f>H167*M$6</f>
        <v>0</v>
      </c>
      <c r="N167" s="3">
        <f>I167*N$6</f>
        <v>0</v>
      </c>
      <c r="O167" s="9">
        <f t="shared" si="19"/>
        <v>0</v>
      </c>
      <c r="P167" s="9"/>
      <c r="Q167" s="9"/>
      <c r="R167" s="3">
        <f ca="1">K167-O167+L167+P167</f>
        <v>711.49490875777678</v>
      </c>
      <c r="S167" s="3" t="str">
        <f t="shared" si="18"/>
        <v>№128 сбыт</v>
      </c>
    </row>
    <row r="168" spans="1:19">
      <c r="A168" s="39" t="s">
        <v>169</v>
      </c>
      <c r="B168" s="40">
        <v>41158.546999999999</v>
      </c>
      <c r="C168" s="40">
        <v>18913.166000000001</v>
      </c>
      <c r="D168" s="40">
        <v>60071.713000000003</v>
      </c>
      <c r="E168" s="40">
        <v>41521.063999999998</v>
      </c>
      <c r="F168" s="40">
        <v>19079.567999999999</v>
      </c>
      <c r="G168" s="40">
        <v>60600.631999999998</v>
      </c>
      <c r="H168" s="40">
        <f>E168-B168</f>
        <v>362.51699999999983</v>
      </c>
      <c r="I168" s="40">
        <f>F168-C168</f>
        <v>166.40199999999822</v>
      </c>
      <c r="J168" s="40">
        <f>SUM(H168:I168)</f>
        <v>528.91899999999805</v>
      </c>
      <c r="K168" s="40">
        <f ca="1">[1]Оплата!BI150</f>
        <v>-12309.918550000002</v>
      </c>
      <c r="L168" s="40">
        <f ca="1">[1]Оплата!AG150</f>
        <v>10000</v>
      </c>
      <c r="M168" s="40">
        <f>H168*M$6</f>
        <v>2472.3659399999988</v>
      </c>
      <c r="N168" s="41">
        <f>I168*N$6</f>
        <v>440.9652999999953</v>
      </c>
      <c r="O168" s="39">
        <f t="shared" si="19"/>
        <v>2913.3312399999941</v>
      </c>
      <c r="P168" s="39"/>
      <c r="Q168" s="39"/>
      <c r="R168" s="41">
        <f ca="1">K168-O168+L168+P168</f>
        <v>-5223.2497899999962</v>
      </c>
      <c r="S168" s="41" t="str">
        <f t="shared" si="18"/>
        <v>№129</v>
      </c>
    </row>
    <row r="169" spans="1:19">
      <c r="A169" s="9" t="s">
        <v>170</v>
      </c>
      <c r="B169" s="42"/>
      <c r="C169" s="42"/>
      <c r="D169" s="42"/>
      <c r="E169" s="9"/>
      <c r="F169" s="9"/>
      <c r="G169" s="9"/>
      <c r="H169" s="42"/>
      <c r="I169" s="42"/>
      <c r="J169" s="42"/>
      <c r="K169" s="9">
        <f ca="1">[1]Оплата!BI151</f>
        <v>1.5999999977793777E-3</v>
      </c>
      <c r="L169" s="9">
        <f ca="1">[1]Оплата!AG151</f>
        <v>0</v>
      </c>
      <c r="M169" s="42">
        <f>H169*M$6</f>
        <v>0</v>
      </c>
      <c r="N169" s="3">
        <f>I169*N$6</f>
        <v>0</v>
      </c>
      <c r="O169" s="9">
        <f t="shared" si="19"/>
        <v>0</v>
      </c>
      <c r="P169" s="9"/>
      <c r="Q169" s="9"/>
      <c r="R169" s="3">
        <f ca="1">K169-O169+L169+P169</f>
        <v>1.5999999977793777E-3</v>
      </c>
      <c r="S169" s="3" t="str">
        <f t="shared" si="18"/>
        <v>№130 сбыт</v>
      </c>
    </row>
    <row r="170" spans="1:19" ht="19.5">
      <c r="A170" s="9"/>
      <c r="B170" s="42"/>
      <c r="C170" s="42"/>
      <c r="D170" s="42"/>
      <c r="E170" s="8" t="s">
        <v>0</v>
      </c>
      <c r="F170" s="8"/>
      <c r="G170" s="8"/>
      <c r="H170" s="8"/>
      <c r="I170" s="8"/>
      <c r="J170" s="8"/>
      <c r="K170" s="8"/>
      <c r="L170" s="8"/>
      <c r="M170" s="8"/>
      <c r="N170" s="8"/>
      <c r="O170" s="9"/>
      <c r="P170" s="9"/>
      <c r="Q170" s="9"/>
      <c r="R170" s="3"/>
      <c r="S170" s="3"/>
    </row>
    <row r="171" spans="1:19" ht="19.5">
      <c r="A171" s="9"/>
      <c r="B171" s="42"/>
      <c r="C171" s="42"/>
      <c r="D171" s="42"/>
      <c r="E171" s="8" t="s">
        <v>1</v>
      </c>
      <c r="F171" s="8"/>
      <c r="G171" s="8"/>
      <c r="H171" s="8"/>
      <c r="I171" s="8"/>
      <c r="J171" s="8"/>
      <c r="K171" s="8"/>
      <c r="L171" s="8"/>
      <c r="M171" s="8"/>
      <c r="N171" s="8"/>
      <c r="O171" s="9"/>
      <c r="P171" s="9"/>
      <c r="Q171" s="9"/>
      <c r="R171" s="3"/>
      <c r="S171" s="3"/>
    </row>
    <row r="172" spans="1:19">
      <c r="A172" s="39" t="s">
        <v>171</v>
      </c>
      <c r="B172" s="40">
        <v>64907</v>
      </c>
      <c r="C172" s="40">
        <v>30888.52</v>
      </c>
      <c r="D172" s="40">
        <v>95795.53</v>
      </c>
      <c r="E172" s="40">
        <v>65781</v>
      </c>
      <c r="F172" s="40">
        <v>31427.31</v>
      </c>
      <c r="G172" s="40">
        <v>97208.320000000007</v>
      </c>
      <c r="H172" s="40">
        <f t="shared" ref="H172:I207" si="21">E172-B172</f>
        <v>874</v>
      </c>
      <c r="I172" s="40">
        <f t="shared" si="21"/>
        <v>538.79000000000087</v>
      </c>
      <c r="J172" s="40">
        <f t="shared" si="17"/>
        <v>1412.7900000000009</v>
      </c>
      <c r="K172" s="40">
        <f ca="1">[1]Оплата!BI152</f>
        <v>-4919.0501999999979</v>
      </c>
      <c r="L172" s="40">
        <f ca="1">[1]Оплата!AG152</f>
        <v>5000</v>
      </c>
      <c r="M172" s="40">
        <f>H172*M$6</f>
        <v>5960.68</v>
      </c>
      <c r="N172" s="41">
        <f>I172*N$6</f>
        <v>1427.7935000000023</v>
      </c>
      <c r="O172" s="39">
        <f t="shared" si="19"/>
        <v>7388.4735000000028</v>
      </c>
      <c r="P172" s="39"/>
      <c r="Q172" s="39"/>
      <c r="R172" s="41">
        <f ca="1">K172-O172+L172+P172</f>
        <v>-7307.5237000000016</v>
      </c>
      <c r="S172" s="41" t="str">
        <f t="shared" si="18"/>
        <v xml:space="preserve">№131 </v>
      </c>
    </row>
    <row r="173" spans="1:19">
      <c r="A173" s="9" t="s">
        <v>172</v>
      </c>
      <c r="B173" s="42">
        <v>3785.46</v>
      </c>
      <c r="C173" s="42">
        <v>1144.47</v>
      </c>
      <c r="D173" s="42">
        <v>4929.9400000000005</v>
      </c>
      <c r="E173" s="9">
        <v>3785.46</v>
      </c>
      <c r="F173" s="9">
        <v>1144.47</v>
      </c>
      <c r="G173" s="9">
        <v>4929.9400000000005</v>
      </c>
      <c r="H173" s="42">
        <f t="shared" si="21"/>
        <v>0</v>
      </c>
      <c r="I173" s="42">
        <f t="shared" si="21"/>
        <v>0</v>
      </c>
      <c r="J173" s="42">
        <f t="shared" si="17"/>
        <v>0</v>
      </c>
      <c r="K173" s="9">
        <f ca="1">[1]Оплата!BI153</f>
        <v>9.0264999999988049</v>
      </c>
      <c r="L173" s="9">
        <f ca="1">[1]Оплата!AG153</f>
        <v>0</v>
      </c>
      <c r="M173" s="45">
        <f>H173*M$6</f>
        <v>0</v>
      </c>
      <c r="N173" s="3">
        <f>I173*N$6</f>
        <v>0</v>
      </c>
      <c r="O173" s="9">
        <f t="shared" si="19"/>
        <v>0</v>
      </c>
      <c r="P173" s="9"/>
      <c r="Q173" s="9"/>
      <c r="R173" s="41">
        <f ca="1">K173-O173+L173+P173+Q173</f>
        <v>9.0264999999988049</v>
      </c>
      <c r="S173" s="3" t="str">
        <f t="shared" si="18"/>
        <v xml:space="preserve">№132 </v>
      </c>
    </row>
    <row r="174" spans="1:19">
      <c r="A174" s="39" t="s">
        <v>173</v>
      </c>
      <c r="B174" s="40">
        <v>3074.9500000000003</v>
      </c>
      <c r="C174" s="40">
        <v>3469.91</v>
      </c>
      <c r="D174" s="40">
        <v>6544.87</v>
      </c>
      <c r="E174" s="40">
        <v>3074.9700000000003</v>
      </c>
      <c r="F174" s="40">
        <v>3469.92</v>
      </c>
      <c r="G174" s="40">
        <v>6544.9000000000005</v>
      </c>
      <c r="H174" s="40">
        <f t="shared" si="21"/>
        <v>1.999999999998181E-2</v>
      </c>
      <c r="I174" s="40">
        <f t="shared" si="21"/>
        <v>1.0000000000218279E-2</v>
      </c>
      <c r="J174" s="40">
        <f t="shared" si="17"/>
        <v>3.0000000000200089E-2</v>
      </c>
      <c r="K174" s="40">
        <f ca="1">[1]Оплата!BI154</f>
        <v>1.6906999999989694</v>
      </c>
      <c r="L174" s="40">
        <f ca="1">[1]Оплата!AG154</f>
        <v>0</v>
      </c>
      <c r="M174" s="40">
        <f>H174*M$6</f>
        <v>0.13639999999987595</v>
      </c>
      <c r="N174" s="41">
        <f>I174*N$6</f>
        <v>2.6500000000578439E-2</v>
      </c>
      <c r="O174" s="39">
        <f t="shared" si="19"/>
        <v>0.1629000000004544</v>
      </c>
      <c r="P174" s="39"/>
      <c r="Q174" s="39"/>
      <c r="R174" s="41">
        <f ca="1">K174-O174+L174+P174</f>
        <v>1.527799999998515</v>
      </c>
      <c r="S174" s="41" t="str">
        <f t="shared" si="18"/>
        <v xml:space="preserve">№133 </v>
      </c>
    </row>
    <row r="175" spans="1:19">
      <c r="A175" s="9" t="s">
        <v>174</v>
      </c>
      <c r="B175" s="42">
        <v>2800.09</v>
      </c>
      <c r="C175" s="42">
        <v>1102.49</v>
      </c>
      <c r="D175" s="42">
        <v>3902.6</v>
      </c>
      <c r="E175" s="9">
        <v>2800.1</v>
      </c>
      <c r="F175" s="9">
        <v>1102.49</v>
      </c>
      <c r="G175" s="9">
        <v>3902.61</v>
      </c>
      <c r="H175" s="42">
        <f t="shared" si="21"/>
        <v>9.9999999997635314E-3</v>
      </c>
      <c r="I175" s="42">
        <f t="shared" si="21"/>
        <v>0</v>
      </c>
      <c r="J175" s="42">
        <f t="shared" si="17"/>
        <v>9.9999999997635314E-3</v>
      </c>
      <c r="K175" s="9">
        <f ca="1">[1]Оплата!BI155</f>
        <v>-35.260000000000019</v>
      </c>
      <c r="L175" s="9">
        <f ca="1">[1]Оплата!AG155</f>
        <v>0</v>
      </c>
      <c r="M175" s="42">
        <f>H175*M$6</f>
        <v>6.8199999998387287E-2</v>
      </c>
      <c r="N175" s="3">
        <f>I175*N$6</f>
        <v>0</v>
      </c>
      <c r="O175" s="9">
        <f t="shared" si="19"/>
        <v>6.8199999998387287E-2</v>
      </c>
      <c r="P175" s="9"/>
      <c r="Q175" s="9"/>
      <c r="R175" s="3">
        <f ca="1">K175-O175+L175+P175</f>
        <v>-35.328199999998404</v>
      </c>
      <c r="S175" s="3" t="str">
        <f t="shared" si="18"/>
        <v xml:space="preserve">№134 </v>
      </c>
    </row>
    <row r="176" spans="1:19">
      <c r="A176" s="39" t="s">
        <v>175</v>
      </c>
      <c r="B176" s="40">
        <v>2688.42</v>
      </c>
      <c r="C176" s="40">
        <v>1433.79</v>
      </c>
      <c r="D176" s="40">
        <v>4122.2300000000005</v>
      </c>
      <c r="E176" s="40">
        <v>2694.16</v>
      </c>
      <c r="F176" s="40">
        <v>1433.79</v>
      </c>
      <c r="G176" s="40">
        <v>4127.9800000000005</v>
      </c>
      <c r="H176" s="40">
        <f t="shared" si="21"/>
        <v>5.7399999999997817</v>
      </c>
      <c r="I176" s="40">
        <f t="shared" si="21"/>
        <v>0</v>
      </c>
      <c r="J176" s="40">
        <f t="shared" si="17"/>
        <v>5.7399999999997817</v>
      </c>
      <c r="K176" s="40">
        <f ca="1">[1]Оплата!BI156</f>
        <v>-3395.8121999999994</v>
      </c>
      <c r="L176" s="40">
        <f ca="1">[1]Оплата!AG156</f>
        <v>0</v>
      </c>
      <c r="M176" s="40">
        <f>H176*M$6</f>
        <v>39.146799999998514</v>
      </c>
      <c r="N176" s="41">
        <f>I176*N$6</f>
        <v>0</v>
      </c>
      <c r="O176" s="39">
        <f t="shared" si="19"/>
        <v>39.146799999998514</v>
      </c>
      <c r="P176" s="39"/>
      <c r="Q176" s="39"/>
      <c r="R176" s="41">
        <f ca="1">K176-O176+L176+P176</f>
        <v>-3434.958999999998</v>
      </c>
      <c r="S176" s="41" t="str">
        <f t="shared" si="18"/>
        <v xml:space="preserve">№135 </v>
      </c>
    </row>
    <row r="177" spans="1:19">
      <c r="A177" s="9" t="s">
        <v>176</v>
      </c>
      <c r="B177" s="42">
        <v>1809.76</v>
      </c>
      <c r="C177" s="42">
        <v>1368.5</v>
      </c>
      <c r="D177" s="42">
        <v>3178.26</v>
      </c>
      <c r="E177" s="9">
        <v>1809.76</v>
      </c>
      <c r="F177" s="9">
        <v>1368.5</v>
      </c>
      <c r="G177" s="9">
        <v>3178.26</v>
      </c>
      <c r="H177" s="42">
        <f t="shared" si="21"/>
        <v>0</v>
      </c>
      <c r="I177" s="42">
        <f t="shared" si="21"/>
        <v>0</v>
      </c>
      <c r="J177" s="42">
        <f t="shared" si="17"/>
        <v>0</v>
      </c>
      <c r="K177" s="9">
        <f ca="1">[1]Оплата!BI157</f>
        <v>8884.4724000000006</v>
      </c>
      <c r="L177" s="9">
        <f ca="1">[1]Оплата!AG157</f>
        <v>0</v>
      </c>
      <c r="M177" s="42">
        <f>H177*M$6</f>
        <v>0</v>
      </c>
      <c r="N177" s="3">
        <f>I177*N$6</f>
        <v>0</v>
      </c>
      <c r="O177" s="9">
        <f t="shared" si="19"/>
        <v>0</v>
      </c>
      <c r="P177" s="9"/>
      <c r="Q177" s="9"/>
      <c r="R177" s="3">
        <f ca="1">K177-O177+L177+P177</f>
        <v>8884.4724000000006</v>
      </c>
      <c r="S177" s="3" t="str">
        <f t="shared" si="18"/>
        <v xml:space="preserve">№136 </v>
      </c>
    </row>
    <row r="178" spans="1:19">
      <c r="A178" s="39" t="s">
        <v>177</v>
      </c>
      <c r="B178" s="40">
        <v>6374.49</v>
      </c>
      <c r="C178" s="40">
        <v>2746.34</v>
      </c>
      <c r="D178" s="40">
        <v>9120.85</v>
      </c>
      <c r="E178" s="40">
        <v>6376.45</v>
      </c>
      <c r="F178" s="40">
        <v>2746.35</v>
      </c>
      <c r="G178" s="40">
        <v>9122.82</v>
      </c>
      <c r="H178" s="40">
        <f>E178-B178</f>
        <v>1.9600000000000364</v>
      </c>
      <c r="I178" s="40">
        <f>F178-C178</f>
        <v>9.9999999997635314E-3</v>
      </c>
      <c r="J178" s="40">
        <f>SUM(H178:I178)</f>
        <v>1.9699999999997999</v>
      </c>
      <c r="K178" s="40">
        <f ca="1">[1]Оплата!BI158</f>
        <v>-544.34529999999745</v>
      </c>
      <c r="L178" s="40">
        <f ca="1">[1]Оплата!AG158</f>
        <v>0</v>
      </c>
      <c r="M178" s="40">
        <f>H178*M$6</f>
        <v>13.367200000000249</v>
      </c>
      <c r="N178" s="41">
        <f>I178*N$6</f>
        <v>2.6499999999373358E-2</v>
      </c>
      <c r="O178" s="39">
        <f t="shared" si="19"/>
        <v>13.393699999999622</v>
      </c>
      <c r="P178" s="39"/>
      <c r="Q178" s="39"/>
      <c r="R178" s="41">
        <f ca="1">K178-O178+L178+P178</f>
        <v>-557.73899999999708</v>
      </c>
      <c r="S178" s="41" t="str">
        <f t="shared" si="18"/>
        <v>№137</v>
      </c>
    </row>
    <row r="179" spans="1:19">
      <c r="A179" s="9" t="s">
        <v>178</v>
      </c>
      <c r="B179" s="42">
        <v>9061.9</v>
      </c>
      <c r="C179" s="42">
        <v>1785.75</v>
      </c>
      <c r="D179" s="42">
        <v>10847.67</v>
      </c>
      <c r="E179" s="9">
        <v>9061.9</v>
      </c>
      <c r="F179" s="9">
        <v>1785.75</v>
      </c>
      <c r="G179" s="9">
        <v>10847.67</v>
      </c>
      <c r="H179" s="44" t="s">
        <v>33</v>
      </c>
      <c r="I179" s="44"/>
      <c r="J179" s="44"/>
      <c r="K179" s="9">
        <f ca="1">[1]Оплата!BI159</f>
        <v>2.4298000000035245</v>
      </c>
      <c r="L179" s="9">
        <f ca="1">[1]Оплата!AG159</f>
        <v>0</v>
      </c>
      <c r="M179" s="42"/>
      <c r="N179" s="3">
        <f>I179*N$6</f>
        <v>0</v>
      </c>
      <c r="O179" s="9">
        <f t="shared" si="19"/>
        <v>0</v>
      </c>
      <c r="P179" s="9"/>
      <c r="Q179" s="9"/>
      <c r="R179" s="3">
        <f ca="1">K179-O179+L179+P179</f>
        <v>2.4298000000035245</v>
      </c>
      <c r="S179" s="3" t="str">
        <f t="shared" si="18"/>
        <v>№138</v>
      </c>
    </row>
    <row r="180" spans="1:19">
      <c r="A180" s="39" t="s">
        <v>179</v>
      </c>
      <c r="B180" s="40">
        <v>8266.16</v>
      </c>
      <c r="C180" s="40">
        <v>5299.54</v>
      </c>
      <c r="D180" s="40">
        <v>13565.7</v>
      </c>
      <c r="E180" s="40">
        <v>8827.9500000000007</v>
      </c>
      <c r="F180" s="40">
        <v>5535.33</v>
      </c>
      <c r="G180" s="40">
        <v>14363.29</v>
      </c>
      <c r="H180" s="40">
        <f t="shared" si="21"/>
        <v>561.79000000000087</v>
      </c>
      <c r="I180" s="40">
        <f t="shared" si="21"/>
        <v>235.78999999999996</v>
      </c>
      <c r="J180" s="40">
        <f t="shared" si="17"/>
        <v>797.58000000000084</v>
      </c>
      <c r="K180" s="40">
        <f ca="1">[1]Оплата!BI160</f>
        <v>-1602.9684000000007</v>
      </c>
      <c r="L180" s="40">
        <f ca="1">[1]Оплата!AG160</f>
        <v>0</v>
      </c>
      <c r="M180" s="40">
        <f>H180*M$6</f>
        <v>3831.4078000000063</v>
      </c>
      <c r="N180" s="41">
        <f>I180*N$6</f>
        <v>624.84349999999984</v>
      </c>
      <c r="O180" s="39">
        <f t="shared" si="19"/>
        <v>4456.2513000000063</v>
      </c>
      <c r="P180" s="39"/>
      <c r="Q180" s="39"/>
      <c r="R180" s="41">
        <f ca="1">K180-O180+L180+P180</f>
        <v>-6059.2197000000069</v>
      </c>
      <c r="S180" s="41" t="str">
        <f t="shared" si="18"/>
        <v xml:space="preserve">№139 </v>
      </c>
    </row>
    <row r="181" spans="1:19">
      <c r="A181" s="9" t="s">
        <v>180</v>
      </c>
      <c r="B181" s="42">
        <v>18582.09</v>
      </c>
      <c r="C181" s="42">
        <v>9392.06</v>
      </c>
      <c r="D181" s="42">
        <v>27974.170000000002</v>
      </c>
      <c r="E181" s="9">
        <v>18605.86</v>
      </c>
      <c r="F181" s="9">
        <v>9414.58</v>
      </c>
      <c r="G181" s="9">
        <v>28020.46</v>
      </c>
      <c r="H181" s="42">
        <f t="shared" si="21"/>
        <v>23.770000000000437</v>
      </c>
      <c r="I181" s="42">
        <f t="shared" si="21"/>
        <v>22.520000000000437</v>
      </c>
      <c r="J181" s="42">
        <f t="shared" si="17"/>
        <v>46.290000000000873</v>
      </c>
      <c r="K181" s="9">
        <f ca="1">[1]Оплата!BI161</f>
        <v>-4406.4582999999921</v>
      </c>
      <c r="L181" s="9">
        <f ca="1">[1]Оплата!AG161</f>
        <v>0</v>
      </c>
      <c r="M181" s="45">
        <f>H181*M$6</f>
        <v>162.11140000000299</v>
      </c>
      <c r="N181" s="3">
        <f>I181*N$6</f>
        <v>59.678000000001155</v>
      </c>
      <c r="O181" s="9">
        <f t="shared" si="19"/>
        <v>221.78940000000415</v>
      </c>
      <c r="P181" s="9"/>
      <c r="Q181" s="9"/>
      <c r="R181" s="3">
        <f ca="1">K181-O181+L181+P181</f>
        <v>-4628.2476999999963</v>
      </c>
      <c r="S181" s="3" t="str">
        <f t="shared" si="18"/>
        <v xml:space="preserve">№140 </v>
      </c>
    </row>
    <row r="182" spans="1:19">
      <c r="A182" s="39" t="s">
        <v>181</v>
      </c>
      <c r="B182" s="40">
        <v>9823.7900000000009</v>
      </c>
      <c r="C182" s="40">
        <v>4958.41</v>
      </c>
      <c r="D182" s="40">
        <v>14782.210000000001</v>
      </c>
      <c r="E182" s="40">
        <v>9823.7900000000009</v>
      </c>
      <c r="F182" s="40">
        <v>4958.41</v>
      </c>
      <c r="G182" s="40">
        <v>14782.210000000001</v>
      </c>
      <c r="H182" s="44" t="s">
        <v>33</v>
      </c>
      <c r="I182" s="44"/>
      <c r="J182" s="44"/>
      <c r="K182" s="40">
        <f ca="1">[1]Оплата!BI162</f>
        <v>-24338.461800000001</v>
      </c>
      <c r="L182" s="40">
        <f ca="1">[1]Оплата!AG162</f>
        <v>0</v>
      </c>
      <c r="M182" s="40"/>
      <c r="N182" s="41">
        <f>I182*N$6</f>
        <v>0</v>
      </c>
      <c r="O182" s="39">
        <f t="shared" si="19"/>
        <v>0</v>
      </c>
      <c r="P182" s="39"/>
      <c r="Q182" s="39"/>
      <c r="R182" s="41">
        <f ca="1">K182-O182+L182+P182</f>
        <v>-24338.461800000001</v>
      </c>
      <c r="S182" s="41" t="str">
        <f t="shared" si="18"/>
        <v xml:space="preserve">№141\1 </v>
      </c>
    </row>
    <row r="183" spans="1:19">
      <c r="A183" s="9" t="s">
        <v>182</v>
      </c>
      <c r="B183" s="42">
        <v>3580.9</v>
      </c>
      <c r="C183" s="42">
        <v>806.65</v>
      </c>
      <c r="D183" s="42">
        <v>4387.5600000000004</v>
      </c>
      <c r="E183" s="9">
        <v>3583.51</v>
      </c>
      <c r="F183" s="9">
        <v>806.82</v>
      </c>
      <c r="G183" s="9">
        <v>4390.34</v>
      </c>
      <c r="H183" s="42">
        <f t="shared" si="21"/>
        <v>2.6100000000001273</v>
      </c>
      <c r="I183" s="42">
        <f t="shared" si="21"/>
        <v>0.17000000000007276</v>
      </c>
      <c r="J183" s="42">
        <f t="shared" si="17"/>
        <v>2.7800000000002001</v>
      </c>
      <c r="K183" s="9">
        <f ca="1">[1]Оплата!BI163</f>
        <v>21224.370899999998</v>
      </c>
      <c r="L183" s="9">
        <f ca="1">[1]Оплата!AG163</f>
        <v>0</v>
      </c>
      <c r="M183" s="42">
        <f>H183*M$6</f>
        <v>17.800200000000871</v>
      </c>
      <c r="N183" s="3">
        <f>I183*N$6</f>
        <v>0.4505000000001928</v>
      </c>
      <c r="O183" s="9">
        <f t="shared" si="19"/>
        <v>18.250700000001064</v>
      </c>
      <c r="P183" s="9"/>
      <c r="Q183" s="9"/>
      <c r="R183" s="3">
        <f ca="1">K183-O183+L183+P183</f>
        <v>21206.120199999998</v>
      </c>
      <c r="S183" s="3" t="str">
        <f t="shared" si="18"/>
        <v xml:space="preserve">№141\2 </v>
      </c>
    </row>
    <row r="184" spans="1:19">
      <c r="A184" s="39" t="s">
        <v>183</v>
      </c>
      <c r="B184" s="40">
        <v>402</v>
      </c>
      <c r="C184" s="40">
        <v>717.82</v>
      </c>
      <c r="D184" s="40">
        <v>1119.83</v>
      </c>
      <c r="E184" s="40">
        <v>402</v>
      </c>
      <c r="F184" s="40">
        <v>717.82</v>
      </c>
      <c r="G184" s="40">
        <v>1119.83</v>
      </c>
      <c r="H184" s="44" t="s">
        <v>33</v>
      </c>
      <c r="I184" s="44"/>
      <c r="J184" s="44"/>
      <c r="K184" s="40">
        <f ca="1">[1]Оплата!BI164</f>
        <v>218.90550000000007</v>
      </c>
      <c r="L184" s="40">
        <f ca="1">[1]Оплата!AG164</f>
        <v>0</v>
      </c>
      <c r="M184" s="40"/>
      <c r="N184" s="41">
        <f>I184*N$6</f>
        <v>0</v>
      </c>
      <c r="O184" s="39">
        <f t="shared" si="19"/>
        <v>0</v>
      </c>
      <c r="P184" s="39"/>
      <c r="Q184" s="39"/>
      <c r="R184" s="41">
        <f ca="1">K184-O184+L184+P184</f>
        <v>218.90550000000007</v>
      </c>
      <c r="S184" s="41" t="str">
        <f t="shared" si="18"/>
        <v xml:space="preserve">№142 </v>
      </c>
    </row>
    <row r="185" spans="1:19">
      <c r="A185" s="9" t="s">
        <v>184</v>
      </c>
      <c r="B185" s="42">
        <v>11.39</v>
      </c>
      <c r="C185" s="42">
        <v>5.36</v>
      </c>
      <c r="D185" s="42">
        <v>16.760000000000002</v>
      </c>
      <c r="E185" s="9">
        <v>11.39</v>
      </c>
      <c r="F185" s="9">
        <v>5.36</v>
      </c>
      <c r="G185" s="9">
        <v>16.760000000000002</v>
      </c>
      <c r="H185" s="42">
        <f t="shared" si="21"/>
        <v>0</v>
      </c>
      <c r="I185" s="42">
        <f t="shared" si="21"/>
        <v>0</v>
      </c>
      <c r="J185" s="42">
        <f t="shared" si="17"/>
        <v>0</v>
      </c>
      <c r="K185" s="9">
        <f ca="1">[1]Оплата!BI165</f>
        <v>-56.552300000000017</v>
      </c>
      <c r="L185" s="9">
        <f ca="1">[1]Оплата!AG165</f>
        <v>0</v>
      </c>
      <c r="M185" s="42">
        <f>H185*M$6</f>
        <v>0</v>
      </c>
      <c r="N185" s="3">
        <f>I185*N$6</f>
        <v>0</v>
      </c>
      <c r="O185" s="9">
        <f t="shared" si="19"/>
        <v>0</v>
      </c>
      <c r="P185" s="9"/>
      <c r="Q185" s="9"/>
      <c r="R185" s="3">
        <f ca="1">K185-O185+L185+P185</f>
        <v>-56.552300000000017</v>
      </c>
      <c r="S185" s="3" t="str">
        <f t="shared" si="18"/>
        <v xml:space="preserve">№143 </v>
      </c>
    </row>
    <row r="186" spans="1:19">
      <c r="A186" s="39" t="s">
        <v>185</v>
      </c>
      <c r="B186" s="40">
        <v>564.27</v>
      </c>
      <c r="C186" s="40">
        <v>228.5</v>
      </c>
      <c r="D186" s="40">
        <v>792.79</v>
      </c>
      <c r="E186" s="40">
        <v>564.27</v>
      </c>
      <c r="F186" s="40">
        <v>228.5</v>
      </c>
      <c r="G186" s="40">
        <v>792.79</v>
      </c>
      <c r="H186" s="40">
        <f t="shared" si="21"/>
        <v>0</v>
      </c>
      <c r="I186" s="40">
        <f t="shared" si="21"/>
        <v>0</v>
      </c>
      <c r="J186" s="40">
        <f t="shared" si="17"/>
        <v>0</v>
      </c>
      <c r="K186" s="40">
        <f ca="1">[1]Оплата!BI166</f>
        <v>-43.067399999999836</v>
      </c>
      <c r="L186" s="40">
        <f ca="1">[1]Оплата!AG166</f>
        <v>0</v>
      </c>
      <c r="M186" s="40">
        <f>H186*M$6</f>
        <v>0</v>
      </c>
      <c r="N186" s="41">
        <f>I186*N$6</f>
        <v>0</v>
      </c>
      <c r="O186" s="39">
        <f t="shared" si="19"/>
        <v>0</v>
      </c>
      <c r="P186" s="39"/>
      <c r="Q186" s="39"/>
      <c r="R186" s="41">
        <f ca="1">K186-O186+L186+P186</f>
        <v>-43.067399999999836</v>
      </c>
      <c r="S186" s="41" t="str">
        <f t="shared" si="18"/>
        <v>№143а</v>
      </c>
    </row>
    <row r="187" spans="1:19">
      <c r="A187" s="9" t="s">
        <v>186</v>
      </c>
      <c r="B187" s="42">
        <v>8722.69</v>
      </c>
      <c r="C187" s="42">
        <v>5806.17</v>
      </c>
      <c r="D187" s="42">
        <v>14528.89</v>
      </c>
      <c r="E187" s="9">
        <v>8945.94</v>
      </c>
      <c r="F187" s="9">
        <v>5906.7300000000005</v>
      </c>
      <c r="G187" s="9">
        <v>14852.7</v>
      </c>
      <c r="H187" s="42">
        <f t="shared" si="21"/>
        <v>223.25</v>
      </c>
      <c r="I187" s="42">
        <f t="shared" si="21"/>
        <v>100.5600000000004</v>
      </c>
      <c r="J187" s="42">
        <f t="shared" si="17"/>
        <v>323.8100000000004</v>
      </c>
      <c r="K187" s="9">
        <f ca="1">[1]Оплата!BI167</f>
        <v>-1330.0623000000051</v>
      </c>
      <c r="L187" s="9">
        <f ca="1">[1]Оплата!AG167</f>
        <v>1330.06</v>
      </c>
      <c r="M187" s="42">
        <f>H187*M$6</f>
        <v>1522.5650000000001</v>
      </c>
      <c r="N187" s="3">
        <f>I187*N$6</f>
        <v>266.48400000000106</v>
      </c>
      <c r="O187" s="9">
        <f t="shared" si="19"/>
        <v>1789.0490000000011</v>
      </c>
      <c r="P187" s="9"/>
      <c r="Q187" s="9"/>
      <c r="R187" s="3">
        <f ca="1">K187-O187+L187+P187</f>
        <v>-1789.051300000006</v>
      </c>
      <c r="S187" s="3" t="str">
        <f t="shared" si="18"/>
        <v xml:space="preserve">№144 </v>
      </c>
    </row>
    <row r="188" spans="1:19" ht="19.5">
      <c r="A188" s="9"/>
      <c r="B188" s="42"/>
      <c r="C188" s="42"/>
      <c r="D188" s="42"/>
      <c r="E188" s="8" t="s">
        <v>0</v>
      </c>
      <c r="F188" s="8"/>
      <c r="G188" s="8"/>
      <c r="H188" s="8"/>
      <c r="I188" s="8"/>
      <c r="J188" s="8"/>
      <c r="K188" s="8"/>
      <c r="L188" s="8"/>
      <c r="M188" s="8"/>
      <c r="N188" s="8"/>
      <c r="O188" s="9"/>
      <c r="P188" s="9"/>
      <c r="Q188" s="9"/>
      <c r="R188" s="3"/>
      <c r="S188" s="3"/>
    </row>
    <row r="189" spans="1:19" ht="19.5">
      <c r="A189" s="9"/>
      <c r="B189" s="42"/>
      <c r="C189" s="42"/>
      <c r="D189" s="42"/>
      <c r="E189" s="8" t="s">
        <v>1</v>
      </c>
      <c r="F189" s="8"/>
      <c r="G189" s="8"/>
      <c r="H189" s="8"/>
      <c r="I189" s="8"/>
      <c r="J189" s="8"/>
      <c r="K189" s="8"/>
      <c r="L189" s="8"/>
      <c r="M189" s="8"/>
      <c r="N189" s="8"/>
      <c r="O189" s="9"/>
      <c r="P189" s="9"/>
      <c r="Q189" s="9"/>
      <c r="R189" s="3"/>
      <c r="S189" s="3"/>
    </row>
    <row r="190" spans="1:19">
      <c r="A190" s="39" t="s">
        <v>187</v>
      </c>
      <c r="B190" s="40">
        <v>3773.91</v>
      </c>
      <c r="C190" s="40">
        <v>3087.75</v>
      </c>
      <c r="D190" s="40">
        <v>6861.67</v>
      </c>
      <c r="E190" s="40">
        <v>3773.91</v>
      </c>
      <c r="F190" s="40">
        <v>3087.75</v>
      </c>
      <c r="G190" s="40">
        <v>6861.67</v>
      </c>
      <c r="H190" s="40">
        <f t="shared" si="21"/>
        <v>0</v>
      </c>
      <c r="I190" s="40">
        <f t="shared" si="21"/>
        <v>0</v>
      </c>
      <c r="J190" s="40">
        <f t="shared" si="17"/>
        <v>0</v>
      </c>
      <c r="K190" s="40">
        <f ca="1">[1]Оплата!BI168</f>
        <v>-15414.386800000007</v>
      </c>
      <c r="L190" s="40">
        <f ca="1">[1]Оплата!AG168</f>
        <v>0</v>
      </c>
      <c r="M190" s="40">
        <f>H190*M$6</f>
        <v>0</v>
      </c>
      <c r="N190" s="41">
        <f>I190*N$6</f>
        <v>0</v>
      </c>
      <c r="O190" s="39">
        <f t="shared" si="19"/>
        <v>0</v>
      </c>
      <c r="P190" s="39"/>
      <c r="Q190" s="39"/>
      <c r="R190" s="41">
        <f ca="1">K190-O190+L190+P190</f>
        <v>-15414.386800000007</v>
      </c>
      <c r="S190" s="41" t="str">
        <f t="shared" si="18"/>
        <v xml:space="preserve">№145\1 </v>
      </c>
    </row>
    <row r="191" spans="1:19">
      <c r="A191" s="9" t="s">
        <v>188</v>
      </c>
      <c r="B191" s="42">
        <v>6348.17</v>
      </c>
      <c r="C191" s="42">
        <v>2704.48</v>
      </c>
      <c r="D191" s="42">
        <v>9052.76</v>
      </c>
      <c r="E191" s="9">
        <v>6348.17</v>
      </c>
      <c r="F191" s="9">
        <v>2704.48</v>
      </c>
      <c r="G191" s="9">
        <v>9052.76</v>
      </c>
      <c r="H191" s="42">
        <f t="shared" si="21"/>
        <v>0</v>
      </c>
      <c r="I191" s="42">
        <f t="shared" si="21"/>
        <v>0</v>
      </c>
      <c r="J191" s="42">
        <f t="shared" si="17"/>
        <v>0</v>
      </c>
      <c r="K191" s="9">
        <f ca="1">[1]Оплата!BI169</f>
        <v>8765.0501000000022</v>
      </c>
      <c r="L191" s="9">
        <f ca="1">[1]Оплата!AG169</f>
        <v>6650</v>
      </c>
      <c r="M191" s="45">
        <f>H191*M$6</f>
        <v>0</v>
      </c>
      <c r="N191" s="3">
        <f>I191*N$6</f>
        <v>0</v>
      </c>
      <c r="O191" s="9">
        <f t="shared" si="19"/>
        <v>0</v>
      </c>
      <c r="P191" s="9"/>
      <c r="Q191" s="9"/>
      <c r="R191" s="3">
        <f ca="1">K191-O191+L191+P191</f>
        <v>15415.050100000002</v>
      </c>
      <c r="S191" s="3" t="str">
        <f t="shared" si="18"/>
        <v>№145\2</v>
      </c>
    </row>
    <row r="192" spans="1:19">
      <c r="A192" s="39" t="s">
        <v>189</v>
      </c>
      <c r="B192" s="40">
        <v>9369.2000000000007</v>
      </c>
      <c r="C192" s="40">
        <v>4734.9800000000005</v>
      </c>
      <c r="D192" s="40">
        <v>14104.19</v>
      </c>
      <c r="E192" s="40">
        <v>9407.7199999999993</v>
      </c>
      <c r="F192" s="40">
        <v>4735.9400000000005</v>
      </c>
      <c r="G192" s="40">
        <v>14143.67</v>
      </c>
      <c r="H192" s="40">
        <f t="shared" si="21"/>
        <v>38.519999999998618</v>
      </c>
      <c r="I192" s="40">
        <f t="shared" si="21"/>
        <v>0.96000000000003638</v>
      </c>
      <c r="J192" s="40">
        <f t="shared" si="17"/>
        <v>39.479999999998654</v>
      </c>
      <c r="K192" s="40">
        <f ca="1">[1]Оплата!BI170</f>
        <v>34829.735700000005</v>
      </c>
      <c r="L192" s="40">
        <f ca="1">[1]Оплата!AG170</f>
        <v>10200</v>
      </c>
      <c r="M192" s="40">
        <f>H192*M$6</f>
        <v>262.70639999999059</v>
      </c>
      <c r="N192" s="41">
        <f>I192*N$6</f>
        <v>2.5440000000000964</v>
      </c>
      <c r="O192" s="39">
        <f t="shared" si="19"/>
        <v>265.25039999999069</v>
      </c>
      <c r="P192" s="39"/>
      <c r="Q192" s="39"/>
      <c r="R192" s="41">
        <f ca="1">K192-O192+L192+P192</f>
        <v>44764.485300000015</v>
      </c>
      <c r="S192" s="41" t="str">
        <f t="shared" si="18"/>
        <v xml:space="preserve">№146 </v>
      </c>
    </row>
    <row r="193" spans="1:19">
      <c r="A193" s="9" t="s">
        <v>190</v>
      </c>
      <c r="B193" s="42">
        <v>17440.892</v>
      </c>
      <c r="C193" s="42">
        <v>9224.764000000001</v>
      </c>
      <c r="D193" s="42">
        <v>26665.655999999999</v>
      </c>
      <c r="E193" s="9">
        <v>17854.05</v>
      </c>
      <c r="F193" s="9">
        <v>9369.2170000000006</v>
      </c>
      <c r="G193" s="9">
        <v>27223.267</v>
      </c>
      <c r="H193" s="42">
        <f t="shared" si="21"/>
        <v>413.15799999999945</v>
      </c>
      <c r="I193" s="42">
        <f t="shared" si="21"/>
        <v>144.45299999999952</v>
      </c>
      <c r="J193" s="42">
        <f t="shared" si="17"/>
        <v>557.61099999999897</v>
      </c>
      <c r="K193" s="9">
        <f ca="1">[1]Оплата!BI171</f>
        <v>-45027.364489999971</v>
      </c>
      <c r="L193" s="9">
        <f ca="1">[1]Оплата!AG171</f>
        <v>0</v>
      </c>
      <c r="M193" s="45">
        <f>H193*M$6</f>
        <v>2817.7375599999964</v>
      </c>
      <c r="N193" s="3">
        <f>I193*N$6</f>
        <v>382.8004499999987</v>
      </c>
      <c r="O193" s="9">
        <f t="shared" si="19"/>
        <v>3200.5380099999952</v>
      </c>
      <c r="P193" s="9"/>
      <c r="Q193" s="9"/>
      <c r="R193" s="3">
        <f ca="1">K193-O193+L193+P193</f>
        <v>-48227.902499999967</v>
      </c>
      <c r="S193" s="3" t="str">
        <f t="shared" si="18"/>
        <v>№146 3ф</v>
      </c>
    </row>
    <row r="194" spans="1:19">
      <c r="A194" s="39" t="s">
        <v>191</v>
      </c>
      <c r="B194" s="40">
        <v>2267.0700000000002</v>
      </c>
      <c r="C194" s="40">
        <v>3085.87</v>
      </c>
      <c r="D194" s="40">
        <v>5352.9800000000005</v>
      </c>
      <c r="E194" s="40">
        <v>2267.16</v>
      </c>
      <c r="F194" s="40">
        <v>3085.87</v>
      </c>
      <c r="G194" s="40">
        <v>5353.06</v>
      </c>
      <c r="H194" s="40">
        <f t="shared" si="21"/>
        <v>8.9999999999690772E-2</v>
      </c>
      <c r="I194" s="40">
        <f t="shared" si="21"/>
        <v>0</v>
      </c>
      <c r="J194" s="40">
        <f t="shared" si="17"/>
        <v>8.9999999999690772E-2</v>
      </c>
      <c r="K194" s="40">
        <f ca="1">[1]Оплата!BI172</f>
        <v>-5847.6659999999993</v>
      </c>
      <c r="L194" s="40">
        <f ca="1">[1]Оплата!AG172</f>
        <v>0</v>
      </c>
      <c r="M194" s="40">
        <f>H194*M$6</f>
        <v>0.61379999999789114</v>
      </c>
      <c r="N194" s="41">
        <f>I194*N$6</f>
        <v>0</v>
      </c>
      <c r="O194" s="39">
        <f t="shared" si="19"/>
        <v>0.61379999999789114</v>
      </c>
      <c r="P194" s="39"/>
      <c r="Q194" s="39"/>
      <c r="R194" s="41">
        <f ca="1">K194-O194+L194+P194</f>
        <v>-5848.2797999999975</v>
      </c>
      <c r="S194" s="41" t="str">
        <f t="shared" si="18"/>
        <v xml:space="preserve">№147 </v>
      </c>
    </row>
    <row r="195" spans="1:19">
      <c r="A195" s="9" t="s">
        <v>192</v>
      </c>
      <c r="B195" s="42">
        <v>1311.52</v>
      </c>
      <c r="C195" s="42">
        <v>3865.63</v>
      </c>
      <c r="D195" s="42">
        <v>5177.22</v>
      </c>
      <c r="E195" s="9">
        <v>1311.52</v>
      </c>
      <c r="F195" s="9">
        <v>3865.63</v>
      </c>
      <c r="G195" s="9">
        <v>5177.22</v>
      </c>
      <c r="H195" s="42">
        <f t="shared" si="21"/>
        <v>0</v>
      </c>
      <c r="I195" s="42">
        <f t="shared" si="21"/>
        <v>0</v>
      </c>
      <c r="J195" s="42">
        <f t="shared" si="17"/>
        <v>0</v>
      </c>
      <c r="K195" s="9">
        <f ca="1">[1]Оплата!BI173</f>
        <v>-3.6399999999996453</v>
      </c>
      <c r="L195" s="9">
        <f ca="1">[1]Оплата!AG173</f>
        <v>0</v>
      </c>
      <c r="M195" s="42">
        <f>H195*M$6</f>
        <v>0</v>
      </c>
      <c r="N195" s="3">
        <f>I195*N$6</f>
        <v>0</v>
      </c>
      <c r="O195" s="9">
        <f t="shared" si="19"/>
        <v>0</v>
      </c>
      <c r="P195" s="9"/>
      <c r="Q195" s="9"/>
      <c r="R195" s="3">
        <f ca="1">K195-O195+L195+P195</f>
        <v>-3.6399999999996453</v>
      </c>
      <c r="S195" s="3" t="str">
        <f t="shared" si="18"/>
        <v>№148</v>
      </c>
    </row>
    <row r="196" spans="1:19">
      <c r="A196" s="39" t="s">
        <v>193</v>
      </c>
      <c r="B196" s="40">
        <v>29062.47</v>
      </c>
      <c r="C196" s="40">
        <v>14942.29</v>
      </c>
      <c r="D196" s="40">
        <v>44004.78</v>
      </c>
      <c r="E196" s="40">
        <v>29273.74</v>
      </c>
      <c r="F196" s="40">
        <v>15019.25</v>
      </c>
      <c r="G196" s="40">
        <v>44293.01</v>
      </c>
      <c r="H196" s="40">
        <f t="shared" si="21"/>
        <v>211.27000000000044</v>
      </c>
      <c r="I196" s="40">
        <f t="shared" si="21"/>
        <v>76.959999999999127</v>
      </c>
      <c r="J196" s="40">
        <f t="shared" si="17"/>
        <v>288.22999999999956</v>
      </c>
      <c r="K196" s="40">
        <f ca="1">[1]Оплата!BI174</f>
        <v>-4762.549300000017</v>
      </c>
      <c r="L196" s="40">
        <f ca="1">[1]Оплата!AG174</f>
        <v>4762.55</v>
      </c>
      <c r="M196" s="40">
        <f>H196*M$6</f>
        <v>1440.861400000003</v>
      </c>
      <c r="N196" s="41">
        <f>I196*N$6</f>
        <v>203.94399999999769</v>
      </c>
      <c r="O196" s="39">
        <f t="shared" si="19"/>
        <v>1644.8054000000006</v>
      </c>
      <c r="P196" s="39"/>
      <c r="Q196" s="39"/>
      <c r="R196" s="41">
        <f ca="1">K196-O196+L196+P196</f>
        <v>-1644.8047000000179</v>
      </c>
      <c r="S196" s="41" t="str">
        <f t="shared" si="18"/>
        <v>№149</v>
      </c>
    </row>
    <row r="197" spans="1:19">
      <c r="A197" s="9" t="s">
        <v>194</v>
      </c>
      <c r="B197" s="42">
        <v>9360.49</v>
      </c>
      <c r="C197" s="42">
        <v>3537.37</v>
      </c>
      <c r="D197" s="42">
        <v>12897.86</v>
      </c>
      <c r="E197" s="9">
        <v>10051.530000000001</v>
      </c>
      <c r="F197" s="9">
        <v>3958.2400000000002</v>
      </c>
      <c r="G197" s="9">
        <v>14009.78</v>
      </c>
      <c r="H197" s="42">
        <f t="shared" si="21"/>
        <v>691.04000000000087</v>
      </c>
      <c r="I197" s="42">
        <f t="shared" si="21"/>
        <v>420.87000000000035</v>
      </c>
      <c r="J197" s="42">
        <f>SUM(H197:I197)</f>
        <v>1111.9100000000012</v>
      </c>
      <c r="K197" s="9">
        <f ca="1">[1]Оплата!BI175</f>
        <v>-2483.5815999999959</v>
      </c>
      <c r="L197" s="9">
        <f ca="1">[1]Оплата!AG175</f>
        <v>4000</v>
      </c>
      <c r="M197" s="45">
        <f>H197*M$6</f>
        <v>4712.892800000006</v>
      </c>
      <c r="N197" s="3">
        <f>I197*N$6</f>
        <v>1115.3055000000008</v>
      </c>
      <c r="O197" s="9">
        <f t="shared" si="19"/>
        <v>5828.1983000000073</v>
      </c>
      <c r="P197" s="9"/>
      <c r="Q197" s="9"/>
      <c r="R197" s="3">
        <f ca="1">K197-O197+L197+P197</f>
        <v>-4311.7799000000032</v>
      </c>
      <c r="S197" s="3" t="str">
        <f t="shared" si="18"/>
        <v xml:space="preserve">№150 </v>
      </c>
    </row>
    <row r="198" spans="1:19">
      <c r="A198" s="39" t="s">
        <v>195</v>
      </c>
      <c r="B198" s="40">
        <v>1048.01</v>
      </c>
      <c r="C198" s="40">
        <v>412.79</v>
      </c>
      <c r="D198" s="40">
        <v>1460.81</v>
      </c>
      <c r="E198" s="40">
        <v>1048.01</v>
      </c>
      <c r="F198" s="40">
        <v>412.79</v>
      </c>
      <c r="G198" s="40">
        <v>1460.81</v>
      </c>
      <c r="H198" s="44" t="s">
        <v>33</v>
      </c>
      <c r="I198" s="44"/>
      <c r="J198" s="44"/>
      <c r="K198" s="40">
        <f ca="1">[1]Оплата!BI176</f>
        <v>539.14659999999844</v>
      </c>
      <c r="L198" s="40">
        <f ca="1">[1]Оплата!AG176</f>
        <v>0</v>
      </c>
      <c r="M198" s="40"/>
      <c r="N198" s="41">
        <f>I198*N$6</f>
        <v>0</v>
      </c>
      <c r="O198" s="39">
        <f t="shared" si="19"/>
        <v>0</v>
      </c>
      <c r="P198" s="39"/>
      <c r="Q198" s="39"/>
      <c r="R198" s="41">
        <f ca="1">K198-O198+L198+P198</f>
        <v>539.14659999999844</v>
      </c>
      <c r="S198" s="41" t="str">
        <f t="shared" si="18"/>
        <v>№151</v>
      </c>
    </row>
    <row r="199" spans="1:19">
      <c r="A199" s="9" t="s">
        <v>196</v>
      </c>
      <c r="B199" s="42">
        <v>1751.48</v>
      </c>
      <c r="C199" s="42">
        <v>712.6</v>
      </c>
      <c r="D199" s="42">
        <v>2464.08</v>
      </c>
      <c r="E199" s="9">
        <v>1751.48</v>
      </c>
      <c r="F199" s="9">
        <v>712.6</v>
      </c>
      <c r="G199" s="9">
        <v>2464.08</v>
      </c>
      <c r="H199" s="44" t="s">
        <v>33</v>
      </c>
      <c r="I199" s="44"/>
      <c r="J199" s="44"/>
      <c r="K199" s="9">
        <f ca="1">[1]Оплата!BI177</f>
        <v>347.84079999999813</v>
      </c>
      <c r="L199" s="9">
        <f ca="1">[1]Оплата!AG177</f>
        <v>0</v>
      </c>
      <c r="M199" s="42"/>
      <c r="N199" s="3">
        <f>I199*N$6</f>
        <v>0</v>
      </c>
      <c r="O199" s="9">
        <f t="shared" si="19"/>
        <v>0</v>
      </c>
      <c r="P199" s="9"/>
      <c r="Q199" s="9"/>
      <c r="R199" s="3">
        <f ca="1">K199-O199+L199+P199</f>
        <v>347.84079999999813</v>
      </c>
      <c r="S199" s="3" t="str">
        <f t="shared" si="18"/>
        <v>№152</v>
      </c>
    </row>
    <row r="200" spans="1:19">
      <c r="A200" s="39" t="s">
        <v>197</v>
      </c>
      <c r="B200" s="40">
        <v>896.66</v>
      </c>
      <c r="C200" s="40">
        <v>504.02000000000004</v>
      </c>
      <c r="D200" s="40">
        <v>1400.68</v>
      </c>
      <c r="E200" s="40">
        <v>896.66</v>
      </c>
      <c r="F200" s="40">
        <v>504.02000000000004</v>
      </c>
      <c r="G200" s="40">
        <v>1400.68</v>
      </c>
      <c r="H200" s="40">
        <f t="shared" si="21"/>
        <v>0</v>
      </c>
      <c r="I200" s="40">
        <f t="shared" si="21"/>
        <v>0</v>
      </c>
      <c r="J200" s="40">
        <f t="shared" si="17"/>
        <v>0</v>
      </c>
      <c r="K200" s="40">
        <f ca="1">[1]Оплата!BI178</f>
        <v>-1.2774999999997385</v>
      </c>
      <c r="L200" s="40">
        <f ca="1">[1]Оплата!AG178</f>
        <v>0</v>
      </c>
      <c r="M200" s="40">
        <f>H200*M$6</f>
        <v>0</v>
      </c>
      <c r="N200" s="41">
        <f>I200*N$6</f>
        <v>0</v>
      </c>
      <c r="O200" s="39">
        <f t="shared" si="19"/>
        <v>0</v>
      </c>
      <c r="P200" s="39"/>
      <c r="Q200" s="39"/>
      <c r="R200" s="41">
        <f ca="1">K200-O200+L200+P200</f>
        <v>-1.2774999999997385</v>
      </c>
      <c r="S200" s="41" t="str">
        <f t="shared" si="18"/>
        <v xml:space="preserve">№153 </v>
      </c>
    </row>
    <row r="201" spans="1:19">
      <c r="A201" s="9" t="s">
        <v>198</v>
      </c>
      <c r="B201" s="42">
        <v>3106.01</v>
      </c>
      <c r="C201" s="42">
        <v>2388.7200000000003</v>
      </c>
      <c r="D201" s="42">
        <v>5494.7300000000005</v>
      </c>
      <c r="E201" s="9">
        <v>3106.01</v>
      </c>
      <c r="F201" s="9">
        <v>2388.7200000000003</v>
      </c>
      <c r="G201" s="9">
        <v>5494.7300000000005</v>
      </c>
      <c r="H201" s="44" t="s">
        <v>33</v>
      </c>
      <c r="I201" s="44"/>
      <c r="J201" s="44"/>
      <c r="K201" s="9">
        <f ca="1">[1]Оплата!BI179</f>
        <v>1067.9003999999973</v>
      </c>
      <c r="L201" s="9">
        <f ca="1">[1]Оплата!AG179</f>
        <v>0</v>
      </c>
      <c r="M201" s="45"/>
      <c r="N201" s="3">
        <f>I201*N$6</f>
        <v>0</v>
      </c>
      <c r="O201" s="9">
        <f t="shared" si="19"/>
        <v>0</v>
      </c>
      <c r="P201" s="9"/>
      <c r="Q201" s="9"/>
      <c r="R201" s="3">
        <f ca="1">K201-O201+L201+P201</f>
        <v>1067.9003999999973</v>
      </c>
      <c r="S201" s="3" t="str">
        <f t="shared" si="18"/>
        <v>№154</v>
      </c>
    </row>
    <row r="202" spans="1:19">
      <c r="A202" s="39" t="s">
        <v>199</v>
      </c>
      <c r="B202" s="40">
        <v>9984.4</v>
      </c>
      <c r="C202" s="40">
        <v>4058.27</v>
      </c>
      <c r="D202" s="40">
        <v>14042.67</v>
      </c>
      <c r="E202" s="40">
        <v>10288.6</v>
      </c>
      <c r="F202" s="40">
        <v>4213.7300000000005</v>
      </c>
      <c r="G202" s="40">
        <v>14502.34</v>
      </c>
      <c r="H202" s="40">
        <f t="shared" si="21"/>
        <v>304.20000000000073</v>
      </c>
      <c r="I202" s="40">
        <f t="shared" si="21"/>
        <v>155.46000000000049</v>
      </c>
      <c r="J202" s="40">
        <f t="shared" si="17"/>
        <v>459.66000000000122</v>
      </c>
      <c r="K202" s="40">
        <f ca="1">[1]Оплата!BI180</f>
        <v>-5694.1249999999964</v>
      </c>
      <c r="L202" s="40">
        <f ca="1">[1]Оплата!AG180</f>
        <v>10000</v>
      </c>
      <c r="M202" s="40">
        <f>H202*M$6</f>
        <v>2074.6440000000052</v>
      </c>
      <c r="N202" s="41">
        <f>I202*N$6</f>
        <v>411.9690000000013</v>
      </c>
      <c r="O202" s="39">
        <f t="shared" si="19"/>
        <v>2486.6130000000067</v>
      </c>
      <c r="P202" s="39"/>
      <c r="Q202" s="39"/>
      <c r="R202" s="41">
        <f ca="1">K202-O202+L202+P202</f>
        <v>1819.261999999997</v>
      </c>
      <c r="S202" s="41" t="str">
        <f t="shared" si="18"/>
        <v>№155</v>
      </c>
    </row>
    <row r="203" spans="1:19">
      <c r="A203" s="9" t="s">
        <v>200</v>
      </c>
      <c r="B203" s="42">
        <v>24098.84</v>
      </c>
      <c r="C203" s="42">
        <v>10072.370000000001</v>
      </c>
      <c r="D203" s="42">
        <v>34171.21</v>
      </c>
      <c r="E203" s="9">
        <v>24098.84</v>
      </c>
      <c r="F203" s="9">
        <v>10072.370000000001</v>
      </c>
      <c r="G203" s="9">
        <v>34171.21</v>
      </c>
      <c r="H203" s="44" t="s">
        <v>33</v>
      </c>
      <c r="I203" s="44"/>
      <c r="J203" s="44"/>
      <c r="K203" s="9">
        <f ca="1">[1]Оплата!BI181</f>
        <v>73.655600000003687</v>
      </c>
      <c r="L203" s="9">
        <f ca="1">[1]Оплата!AG181</f>
        <v>0</v>
      </c>
      <c r="M203" s="45"/>
      <c r="N203" s="3">
        <f>I203*N$6</f>
        <v>0</v>
      </c>
      <c r="O203" s="9">
        <f t="shared" si="19"/>
        <v>0</v>
      </c>
      <c r="P203" s="9"/>
      <c r="Q203" s="9"/>
      <c r="R203" s="3">
        <f ca="1">K203-O203+L203+P203</f>
        <v>73.655600000003687</v>
      </c>
      <c r="S203" s="3" t="str">
        <f t="shared" si="18"/>
        <v xml:space="preserve">№156 </v>
      </c>
    </row>
    <row r="204" spans="1:19" ht="19.5">
      <c r="A204" s="9"/>
      <c r="B204" s="42"/>
      <c r="C204" s="42"/>
      <c r="D204" s="42"/>
      <c r="E204" s="8" t="s">
        <v>0</v>
      </c>
      <c r="F204" s="8"/>
      <c r="G204" s="8"/>
      <c r="H204" s="8"/>
      <c r="I204" s="8"/>
      <c r="J204" s="8"/>
      <c r="K204" s="8"/>
      <c r="L204" s="8"/>
      <c r="M204" s="8"/>
      <c r="N204" s="8"/>
      <c r="O204" s="9"/>
      <c r="P204" s="9"/>
      <c r="Q204" s="9"/>
      <c r="R204" s="3"/>
      <c r="S204" s="3"/>
    </row>
    <row r="205" spans="1:19" ht="19.5">
      <c r="A205" s="9"/>
      <c r="B205" s="42"/>
      <c r="C205" s="42"/>
      <c r="D205" s="42"/>
      <c r="E205" s="8" t="s">
        <v>1</v>
      </c>
      <c r="F205" s="8"/>
      <c r="G205" s="8"/>
      <c r="H205" s="8"/>
      <c r="I205" s="8"/>
      <c r="J205" s="8"/>
      <c r="K205" s="8"/>
      <c r="L205" s="8"/>
      <c r="M205" s="8"/>
      <c r="N205" s="8"/>
      <c r="O205" s="9"/>
      <c r="P205" s="9"/>
      <c r="Q205" s="9"/>
      <c r="R205" s="3"/>
      <c r="S205" s="3"/>
    </row>
    <row r="206" spans="1:19">
      <c r="A206" s="39" t="s">
        <v>201</v>
      </c>
      <c r="B206" s="40"/>
      <c r="C206" s="40"/>
      <c r="D206" s="40"/>
      <c r="E206" s="40"/>
      <c r="F206" s="40"/>
      <c r="G206" s="40"/>
      <c r="H206" s="40"/>
      <c r="I206" s="40"/>
      <c r="J206" s="40"/>
      <c r="K206" s="40">
        <f ca="1">[1]Оплата!BI182</f>
        <v>-9825.1943999999985</v>
      </c>
      <c r="L206" s="40">
        <f ca="1">[1]Оплата!AG182</f>
        <v>0</v>
      </c>
      <c r="M206" s="40">
        <f>H206*M$6</f>
        <v>0</v>
      </c>
      <c r="N206" s="41">
        <f>I206*N$6</f>
        <v>0</v>
      </c>
      <c r="O206" s="39">
        <f t="shared" si="19"/>
        <v>0</v>
      </c>
      <c r="P206" s="39"/>
      <c r="Q206" s="39"/>
      <c r="R206" s="41">
        <f ca="1">K206-O206+L206+P206</f>
        <v>-9825.1943999999985</v>
      </c>
      <c r="S206" s="41" t="str">
        <f t="shared" si="18"/>
        <v>№157</v>
      </c>
    </row>
    <row r="207" spans="1:19">
      <c r="A207" s="9" t="s">
        <v>202</v>
      </c>
      <c r="B207" s="42">
        <v>16104.470000000001</v>
      </c>
      <c r="C207" s="42">
        <v>9725.9500000000007</v>
      </c>
      <c r="D207" s="42">
        <v>25832.22</v>
      </c>
      <c r="E207" s="9">
        <v>16519.21</v>
      </c>
      <c r="F207" s="9">
        <v>9947.2199999999993</v>
      </c>
      <c r="G207" s="9">
        <v>26468.240000000002</v>
      </c>
      <c r="H207" s="42">
        <f t="shared" si="21"/>
        <v>414.73999999999796</v>
      </c>
      <c r="I207" s="42">
        <f t="shared" si="21"/>
        <v>221.26999999999862</v>
      </c>
      <c r="J207" s="42">
        <f t="shared" si="17"/>
        <v>636.00999999999658</v>
      </c>
      <c r="K207" s="9">
        <f ca="1">[1]Оплата!BI183</f>
        <v>-1946.9673000000057</v>
      </c>
      <c r="L207" s="9">
        <f ca="1">[1]Оплата!AG183</f>
        <v>0</v>
      </c>
      <c r="M207" s="42">
        <f>H207*M$6</f>
        <v>2828.526799999986</v>
      </c>
      <c r="N207" s="3">
        <f>I207*N$6</f>
        <v>586.36549999999636</v>
      </c>
      <c r="O207" s="9">
        <f t="shared" si="19"/>
        <v>3414.8922999999822</v>
      </c>
      <c r="P207" s="9"/>
      <c r="Q207" s="9"/>
      <c r="R207" s="3">
        <f ca="1">K207-O207+L207+P207</f>
        <v>-5361.8595999999879</v>
      </c>
      <c r="S207" s="3" t="str">
        <f t="shared" si="18"/>
        <v xml:space="preserve">№158 </v>
      </c>
    </row>
    <row r="208" spans="1:19">
      <c r="A208" s="39" t="s">
        <v>203</v>
      </c>
      <c r="B208" s="40"/>
      <c r="C208" s="40"/>
      <c r="D208" s="40"/>
      <c r="E208" s="40"/>
      <c r="F208" s="40"/>
      <c r="G208" s="40"/>
      <c r="H208" s="40"/>
      <c r="I208" s="40"/>
      <c r="J208" s="40">
        <f t="shared" si="17"/>
        <v>0</v>
      </c>
      <c r="K208" s="40">
        <f ca="1">[1]Оплата!BI184</f>
        <v>7119.9991</v>
      </c>
      <c r="L208" s="40">
        <f ca="1">[1]Оплата!AG184</f>
        <v>0</v>
      </c>
      <c r="M208" s="40"/>
      <c r="N208" s="41"/>
      <c r="O208" s="39"/>
      <c r="P208" s="39"/>
      <c r="Q208" s="39"/>
      <c r="R208" s="41">
        <f ca="1">K208-O208+L208+P208</f>
        <v>7119.9991</v>
      </c>
      <c r="S208" s="41" t="str">
        <f t="shared" si="18"/>
        <v>№159снят</v>
      </c>
    </row>
    <row r="209" spans="1:19">
      <c r="A209" s="9" t="s">
        <v>204</v>
      </c>
      <c r="B209" s="42">
        <v>6163.51</v>
      </c>
      <c r="C209" s="42">
        <v>1831.43</v>
      </c>
      <c r="D209" s="42">
        <v>7995.08</v>
      </c>
      <c r="E209" s="9">
        <v>6163.52</v>
      </c>
      <c r="F209" s="9">
        <v>1831.43</v>
      </c>
      <c r="G209" s="9">
        <v>7995.09</v>
      </c>
      <c r="H209" s="42">
        <f t="shared" ref="H209:I211" si="22">E209-B209</f>
        <v>1.0000000000218279E-2</v>
      </c>
      <c r="I209" s="42">
        <f t="shared" si="22"/>
        <v>0</v>
      </c>
      <c r="J209" s="42">
        <f>SUM(H209:I209)</f>
        <v>1.0000000000218279E-2</v>
      </c>
      <c r="K209" s="9">
        <f ca="1">[1]Оплата!BI185</f>
        <v>13475.690999999997</v>
      </c>
      <c r="L209" s="9">
        <f ca="1">[1]Оплата!AG185</f>
        <v>0</v>
      </c>
      <c r="M209" s="9">
        <f>H209*M$6</f>
        <v>6.8200000001488667E-2</v>
      </c>
      <c r="N209" s="3">
        <f>I209*N$6</f>
        <v>0</v>
      </c>
      <c r="O209" s="9">
        <f t="shared" si="19"/>
        <v>6.8200000001488667E-2</v>
      </c>
      <c r="P209" s="9"/>
      <c r="Q209" s="9"/>
      <c r="R209" s="3">
        <f ca="1">K209-O209+L209+P209</f>
        <v>13475.622799999996</v>
      </c>
      <c r="S209" s="3" t="str">
        <f t="shared" si="18"/>
        <v>№159а\1</v>
      </c>
    </row>
    <row r="210" spans="1:19">
      <c r="A210" s="39" t="s">
        <v>205</v>
      </c>
      <c r="B210" s="40">
        <v>1698.91</v>
      </c>
      <c r="C210" s="40">
        <v>678.35</v>
      </c>
      <c r="D210" s="40">
        <v>2377.3000000000002</v>
      </c>
      <c r="E210" s="40">
        <v>1698.99</v>
      </c>
      <c r="F210" s="40">
        <v>678.35</v>
      </c>
      <c r="G210" s="40">
        <v>2377.38</v>
      </c>
      <c r="H210" s="40">
        <f t="shared" si="22"/>
        <v>7.999999999992724E-2</v>
      </c>
      <c r="I210" s="40">
        <f t="shared" si="22"/>
        <v>0</v>
      </c>
      <c r="J210" s="40">
        <f>SUM(H210:I210)</f>
        <v>7.999999999992724E-2</v>
      </c>
      <c r="K210" s="40">
        <f ca="1">[1]Оплата!BI186</f>
        <v>-8368.2157000000025</v>
      </c>
      <c r="L210" s="40">
        <f ca="1">[1]Оплата!AG186</f>
        <v>0</v>
      </c>
      <c r="M210" s="40">
        <f>H210*M$6</f>
        <v>0.54559999999950382</v>
      </c>
      <c r="N210" s="41">
        <f>I210*N$6</f>
        <v>0</v>
      </c>
      <c r="O210" s="39">
        <f t="shared" si="19"/>
        <v>0.54559999999950382</v>
      </c>
      <c r="P210" s="39"/>
      <c r="Q210" s="39"/>
      <c r="R210" s="41">
        <f ca="1">K210-O210+L210+P210</f>
        <v>-8368.7613000000019</v>
      </c>
      <c r="S210" s="41" t="str">
        <f t="shared" si="18"/>
        <v xml:space="preserve">№159а\2 </v>
      </c>
    </row>
    <row r="211" spans="1:19">
      <c r="A211" s="9" t="s">
        <v>206</v>
      </c>
      <c r="B211" s="42">
        <v>6707.85</v>
      </c>
      <c r="C211" s="42">
        <v>3097.7400000000002</v>
      </c>
      <c r="D211" s="42">
        <v>9805.69</v>
      </c>
      <c r="E211" s="9">
        <v>6715.01</v>
      </c>
      <c r="F211" s="9">
        <v>3101.2200000000003</v>
      </c>
      <c r="G211" s="9">
        <v>9816.33</v>
      </c>
      <c r="H211" s="42">
        <f t="shared" si="22"/>
        <v>7.1599999999998545</v>
      </c>
      <c r="I211" s="42">
        <f t="shared" si="22"/>
        <v>3.4800000000000182</v>
      </c>
      <c r="J211" s="42">
        <f>SUM(H211:I211)</f>
        <v>10.639999999999873</v>
      </c>
      <c r="K211" s="9">
        <f ca="1">[1]Оплата!BI187</f>
        <v>-1949.4595000000018</v>
      </c>
      <c r="L211" s="9">
        <f ca="1">[1]Оплата!AG187</f>
        <v>0</v>
      </c>
      <c r="M211" s="42">
        <f>H211*M$6</f>
        <v>48.831199999999008</v>
      </c>
      <c r="N211" s="3">
        <f>I211*N$6</f>
        <v>9.2220000000000475</v>
      </c>
      <c r="O211" s="9">
        <f t="shared" si="19"/>
        <v>58.053199999999052</v>
      </c>
      <c r="P211" s="9"/>
      <c r="Q211" s="9"/>
      <c r="R211" s="3">
        <f ca="1">K211-O211+L211+P211</f>
        <v>-2007.5127000000009</v>
      </c>
      <c r="S211" s="3" t="str">
        <f t="shared" si="18"/>
        <v>№160</v>
      </c>
    </row>
    <row r="212" spans="1:19">
      <c r="A212" s="39" t="s">
        <v>207</v>
      </c>
      <c r="B212" s="40"/>
      <c r="C212" s="40"/>
      <c r="D212" s="40"/>
      <c r="E212" s="40"/>
      <c r="F212" s="40"/>
      <c r="G212" s="40"/>
      <c r="H212" s="40"/>
      <c r="I212" s="40"/>
      <c r="J212" s="40"/>
      <c r="K212" s="40">
        <f ca="1">[1]Оплата!BI188</f>
        <v>0</v>
      </c>
      <c r="L212" s="40">
        <f ca="1">[1]Оплата!AG188</f>
        <v>0</v>
      </c>
      <c r="M212" s="40">
        <f>H212*M$6</f>
        <v>0</v>
      </c>
      <c r="N212" s="41">
        <f>I212*N$6</f>
        <v>0</v>
      </c>
      <c r="O212" s="39">
        <f t="shared" si="19"/>
        <v>0</v>
      </c>
      <c r="P212" s="39"/>
      <c r="Q212" s="39"/>
      <c r="R212" s="41">
        <f ca="1">K212-O212+L212+P212</f>
        <v>0</v>
      </c>
      <c r="S212" s="41" t="str">
        <f t="shared" si="18"/>
        <v>№161 снят</v>
      </c>
    </row>
    <row r="213" spans="1:19">
      <c r="A213" s="9" t="s">
        <v>208</v>
      </c>
      <c r="B213" s="42">
        <v>21037.170000000002</v>
      </c>
      <c r="C213" s="42">
        <v>13148.048000000001</v>
      </c>
      <c r="D213" s="42">
        <v>34185.218000000001</v>
      </c>
      <c r="E213" s="9">
        <v>21196.203000000001</v>
      </c>
      <c r="F213" s="9">
        <v>13595.959000000001</v>
      </c>
      <c r="G213" s="9">
        <v>34792.162000000004</v>
      </c>
      <c r="H213" s="42">
        <f>E213-B213</f>
        <v>159.03299999999945</v>
      </c>
      <c r="I213" s="42">
        <f>F213-C213</f>
        <v>447.91100000000006</v>
      </c>
      <c r="J213" s="42">
        <f>SUM(H213:I213)</f>
        <v>606.94399999999951</v>
      </c>
      <c r="K213" s="9">
        <f ca="1">[1]Оплата!BI189</f>
        <v>-5552.9380000000165</v>
      </c>
      <c r="L213" s="9">
        <f ca="1">[1]Оплата!AG189</f>
        <v>0</v>
      </c>
      <c r="M213" s="45">
        <f>H213*M$6</f>
        <v>1084.6050599999962</v>
      </c>
      <c r="N213" s="3">
        <f>I213*N$6</f>
        <v>1186.96415</v>
      </c>
      <c r="O213" s="9">
        <f t="shared" si="19"/>
        <v>2271.569209999996</v>
      </c>
      <c r="P213" s="9"/>
      <c r="Q213" s="9"/>
      <c r="R213" s="3">
        <f ca="1">K213-O213+L213+P213</f>
        <v>-7824.5072100000125</v>
      </c>
      <c r="S213" s="3" t="str">
        <f t="shared" si="18"/>
        <v>№161 3фсбыт</v>
      </c>
    </row>
    <row r="214" spans="1:19">
      <c r="A214" s="39" t="s">
        <v>209</v>
      </c>
      <c r="B214" s="40">
        <v>1293.4000000000001</v>
      </c>
      <c r="C214" s="40">
        <v>550.78</v>
      </c>
      <c r="D214" s="40">
        <v>1844.19</v>
      </c>
      <c r="E214" s="40">
        <v>1293.4000000000001</v>
      </c>
      <c r="F214" s="40">
        <v>550.78</v>
      </c>
      <c r="G214" s="40">
        <v>1844.19</v>
      </c>
      <c r="H214" s="40">
        <f t="shared" ref="H214:I228" si="23">E214-B214</f>
        <v>0</v>
      </c>
      <c r="I214" s="40">
        <f t="shared" si="23"/>
        <v>0</v>
      </c>
      <c r="J214" s="40">
        <f t="shared" si="17"/>
        <v>0</v>
      </c>
      <c r="K214" s="40">
        <f ca="1">[1]Оплата!BI190</f>
        <v>-291.46630000000044</v>
      </c>
      <c r="L214" s="40">
        <f ca="1">[1]Оплата!AG190</f>
        <v>0</v>
      </c>
      <c r="M214" s="40">
        <f>H214*M$6</f>
        <v>0</v>
      </c>
      <c r="N214" s="41">
        <f>I214*N$6</f>
        <v>0</v>
      </c>
      <c r="O214" s="39">
        <f t="shared" si="19"/>
        <v>0</v>
      </c>
      <c r="P214" s="39"/>
      <c r="Q214" s="39"/>
      <c r="R214" s="41">
        <f ca="1">K214-O214+L214+P214</f>
        <v>-291.46630000000044</v>
      </c>
      <c r="S214" s="41" t="str">
        <f t="shared" si="18"/>
        <v>№161а</v>
      </c>
    </row>
    <row r="215" spans="1:19">
      <c r="A215" s="9" t="s">
        <v>210</v>
      </c>
      <c r="B215" s="42">
        <v>82.05</v>
      </c>
      <c r="C215" s="42">
        <v>57.09</v>
      </c>
      <c r="D215" s="42">
        <v>139.16</v>
      </c>
      <c r="E215" s="9">
        <v>82.05</v>
      </c>
      <c r="F215" s="9">
        <v>57.09</v>
      </c>
      <c r="G215" s="9">
        <v>139.16</v>
      </c>
      <c r="H215" s="42">
        <f t="shared" si="23"/>
        <v>0</v>
      </c>
      <c r="I215" s="42">
        <f t="shared" si="23"/>
        <v>0</v>
      </c>
      <c r="J215" s="42">
        <f t="shared" si="17"/>
        <v>0</v>
      </c>
      <c r="K215" s="9">
        <f ca="1">[1]Оплата!BI191</f>
        <v>-22.866999999999749</v>
      </c>
      <c r="L215" s="9">
        <f ca="1">[1]Оплата!AG191</f>
        <v>0</v>
      </c>
      <c r="M215" s="42">
        <f>H215*M$6</f>
        <v>0</v>
      </c>
      <c r="N215" s="3">
        <f>I215*N$6</f>
        <v>0</v>
      </c>
      <c r="O215" s="9">
        <f t="shared" si="19"/>
        <v>0</v>
      </c>
      <c r="P215" s="9"/>
      <c r="Q215" s="9"/>
      <c r="R215" s="3">
        <f ca="1">K215-O215+L215+P215</f>
        <v>-22.866999999999749</v>
      </c>
      <c r="S215" s="3" t="str">
        <f t="shared" si="18"/>
        <v>№162</v>
      </c>
    </row>
    <row r="216" spans="1:19">
      <c r="A216" s="39" t="s">
        <v>211</v>
      </c>
      <c r="B216" s="40">
        <v>6839.25</v>
      </c>
      <c r="C216" s="40">
        <v>3699.46</v>
      </c>
      <c r="D216" s="40">
        <v>10538.72</v>
      </c>
      <c r="E216" s="40">
        <v>6839.25</v>
      </c>
      <c r="F216" s="40">
        <v>3699.46</v>
      </c>
      <c r="G216" s="40">
        <v>10538.72</v>
      </c>
      <c r="H216" s="44" t="s">
        <v>33</v>
      </c>
      <c r="I216" s="44"/>
      <c r="J216" s="44"/>
      <c r="K216" s="40">
        <f ca="1">[1]Оплата!BI192</f>
        <v>0.45970000000124855</v>
      </c>
      <c r="L216" s="40">
        <f ca="1">[1]Оплата!AG192</f>
        <v>0</v>
      </c>
      <c r="M216" s="40"/>
      <c r="N216" s="41">
        <f>I216*N$6</f>
        <v>0</v>
      </c>
      <c r="O216" s="39">
        <f t="shared" si="19"/>
        <v>0</v>
      </c>
      <c r="P216" s="39"/>
      <c r="Q216" s="39"/>
      <c r="R216" s="41">
        <f ca="1">K216-O216+L216+P216</f>
        <v>0.45970000000124855</v>
      </c>
      <c r="S216" s="41" t="str">
        <f t="shared" si="18"/>
        <v>№163</v>
      </c>
    </row>
    <row r="217" spans="1:19">
      <c r="A217" s="9" t="s">
        <v>212</v>
      </c>
      <c r="B217" s="42">
        <v>10586.77</v>
      </c>
      <c r="C217" s="42">
        <v>3588.14</v>
      </c>
      <c r="D217" s="42">
        <v>14175.14</v>
      </c>
      <c r="E217" s="9">
        <v>10586.77</v>
      </c>
      <c r="F217" s="9">
        <v>3588.14</v>
      </c>
      <c r="G217" s="9">
        <v>14175.15</v>
      </c>
      <c r="H217" s="42">
        <f t="shared" si="23"/>
        <v>0</v>
      </c>
      <c r="I217" s="42">
        <f t="shared" si="23"/>
        <v>0</v>
      </c>
      <c r="J217" s="42">
        <f t="shared" si="17"/>
        <v>0</v>
      </c>
      <c r="K217" s="9">
        <f ca="1">[1]Оплата!BI193</f>
        <v>-2.6590000000043883</v>
      </c>
      <c r="L217" s="9">
        <f ca="1">[1]Оплата!AG193</f>
        <v>0</v>
      </c>
      <c r="M217" s="42">
        <f>H217*M$6</f>
        <v>0</v>
      </c>
      <c r="N217" s="3">
        <f>I217*N$6</f>
        <v>0</v>
      </c>
      <c r="O217" s="9">
        <f t="shared" si="19"/>
        <v>0</v>
      </c>
      <c r="P217" s="9"/>
      <c r="Q217" s="9"/>
      <c r="R217" s="3">
        <f ca="1">K217-O217+L217+P217</f>
        <v>-2.6590000000043883</v>
      </c>
      <c r="S217" s="3" t="str">
        <f t="shared" si="18"/>
        <v>№164</v>
      </c>
    </row>
    <row r="218" spans="1:19">
      <c r="A218" s="39" t="s">
        <v>213</v>
      </c>
      <c r="B218" s="40">
        <v>4292.54</v>
      </c>
      <c r="C218" s="40">
        <v>1307.01</v>
      </c>
      <c r="D218" s="40">
        <v>5599.6</v>
      </c>
      <c r="E218" s="40">
        <v>4419.3100000000004</v>
      </c>
      <c r="F218" s="40">
        <v>1355.93</v>
      </c>
      <c r="G218" s="40">
        <v>5775.29</v>
      </c>
      <c r="H218" s="40">
        <f t="shared" si="23"/>
        <v>126.77000000000044</v>
      </c>
      <c r="I218" s="40">
        <f t="shared" si="23"/>
        <v>48.920000000000073</v>
      </c>
      <c r="J218" s="40">
        <f>SUM(H218:I218)</f>
        <v>175.69000000000051</v>
      </c>
      <c r="K218" s="40">
        <f ca="1">[1]Оплата!BI194</f>
        <v>-724.66160000000036</v>
      </c>
      <c r="L218" s="40">
        <f ca="1">[1]Оплата!AG194</f>
        <v>0</v>
      </c>
      <c r="M218" s="40">
        <f>H218*M$6</f>
        <v>864.571400000003</v>
      </c>
      <c r="N218" s="41">
        <f>I218*N$6</f>
        <v>129.63800000000018</v>
      </c>
      <c r="O218" s="39">
        <f t="shared" si="19"/>
        <v>994.20940000000314</v>
      </c>
      <c r="P218" s="39"/>
      <c r="Q218" s="39"/>
      <c r="R218" s="41">
        <f ca="1">K218-O218+L218+P218</f>
        <v>-1718.8710000000035</v>
      </c>
      <c r="S218" s="41" t="str">
        <f t="shared" si="18"/>
        <v>№165</v>
      </c>
    </row>
    <row r="219" spans="1:19">
      <c r="A219" s="9" t="s">
        <v>214</v>
      </c>
      <c r="B219" s="42">
        <v>2940.73</v>
      </c>
      <c r="C219" s="42">
        <v>3991</v>
      </c>
      <c r="D219" s="42">
        <v>6931.85</v>
      </c>
      <c r="E219" s="9">
        <v>2940.73</v>
      </c>
      <c r="F219" s="9">
        <v>3991</v>
      </c>
      <c r="G219" s="9">
        <v>6931.85</v>
      </c>
      <c r="H219" s="42">
        <f t="shared" si="23"/>
        <v>0</v>
      </c>
      <c r="I219" s="42">
        <f t="shared" si="23"/>
        <v>0</v>
      </c>
      <c r="J219" s="42">
        <f>SUM(H219:I219)</f>
        <v>0</v>
      </c>
      <c r="K219" s="9">
        <f ca="1">[1]Оплата!BI195</f>
        <v>8356.818299999999</v>
      </c>
      <c r="L219" s="9">
        <f ca="1">[1]Оплата!AG195</f>
        <v>0</v>
      </c>
      <c r="M219" s="42">
        <f>H219*M$6</f>
        <v>0</v>
      </c>
      <c r="N219" s="3">
        <f>I219*N$6</f>
        <v>0</v>
      </c>
      <c r="O219" s="9">
        <f t="shared" si="19"/>
        <v>0</v>
      </c>
      <c r="P219" s="9"/>
      <c r="Q219" s="9"/>
      <c r="R219" s="3">
        <f ca="1">K219-O219+L219+P219</f>
        <v>8356.818299999999</v>
      </c>
      <c r="S219" s="3" t="str">
        <f t="shared" si="18"/>
        <v>№166</v>
      </c>
    </row>
    <row r="220" spans="1:19">
      <c r="A220" s="39" t="s">
        <v>215</v>
      </c>
      <c r="B220" s="40">
        <v>11168.57</v>
      </c>
      <c r="C220" s="40">
        <v>4049.56</v>
      </c>
      <c r="D220" s="40">
        <v>15218.14</v>
      </c>
      <c r="E220" s="40">
        <v>11168.57</v>
      </c>
      <c r="F220" s="40">
        <v>4049.56</v>
      </c>
      <c r="G220" s="40">
        <v>15218.14</v>
      </c>
      <c r="H220" s="44" t="s">
        <v>33</v>
      </c>
      <c r="I220" s="44"/>
      <c r="J220" s="44"/>
      <c r="K220" s="40">
        <f ca="1">[1]Оплата!BI196</f>
        <v>2562.8873000000031</v>
      </c>
      <c r="L220" s="40">
        <f ca="1">[1]Оплата!AG196</f>
        <v>0</v>
      </c>
      <c r="M220" s="40"/>
      <c r="N220" s="41">
        <f>I220*N$6</f>
        <v>0</v>
      </c>
      <c r="O220" s="39">
        <f t="shared" si="19"/>
        <v>0</v>
      </c>
      <c r="P220" s="39"/>
      <c r="Q220" s="39"/>
      <c r="R220" s="41">
        <f ca="1">K220-O220+L220+P220</f>
        <v>2562.8873000000031</v>
      </c>
      <c r="S220" s="41" t="str">
        <f t="shared" si="18"/>
        <v>№167</v>
      </c>
    </row>
    <row r="221" spans="1:19">
      <c r="A221" s="9" t="s">
        <v>216</v>
      </c>
      <c r="B221" s="42">
        <v>10510.22</v>
      </c>
      <c r="C221" s="42">
        <v>5922.33</v>
      </c>
      <c r="D221" s="42">
        <v>16432.560000000001</v>
      </c>
      <c r="E221" s="9">
        <v>10510.22</v>
      </c>
      <c r="F221" s="9">
        <v>5922.33</v>
      </c>
      <c r="G221" s="9">
        <v>16432.560000000001</v>
      </c>
      <c r="H221" s="42">
        <f t="shared" si="23"/>
        <v>0</v>
      </c>
      <c r="I221" s="42">
        <f t="shared" si="23"/>
        <v>0</v>
      </c>
      <c r="J221" s="42">
        <f t="shared" si="17"/>
        <v>0</v>
      </c>
      <c r="K221" s="9">
        <f ca="1">[1]Оплата!BI197</f>
        <v>26.260400000006239</v>
      </c>
      <c r="L221" s="9">
        <f ca="1">[1]Оплата!AG197</f>
        <v>0</v>
      </c>
      <c r="M221" s="42">
        <f>H221*M$6</f>
        <v>0</v>
      </c>
      <c r="N221" s="3">
        <f>I221*N$6</f>
        <v>0</v>
      </c>
      <c r="O221" s="9">
        <f t="shared" si="19"/>
        <v>0</v>
      </c>
      <c r="P221" s="9"/>
      <c r="Q221" s="9"/>
      <c r="R221" s="3">
        <f ca="1">K221-O221+L221+P221</f>
        <v>26.260400000006239</v>
      </c>
      <c r="S221" s="3" t="str">
        <f t="shared" si="18"/>
        <v>№168</v>
      </c>
    </row>
    <row r="222" spans="1:19" ht="19.5">
      <c r="A222" s="9"/>
      <c r="B222" s="42"/>
      <c r="C222" s="42"/>
      <c r="D222" s="42"/>
      <c r="E222" s="8" t="s">
        <v>0</v>
      </c>
      <c r="F222" s="8"/>
      <c r="G222" s="8"/>
      <c r="H222" s="8"/>
      <c r="I222" s="8"/>
      <c r="J222" s="8"/>
      <c r="K222" s="8"/>
      <c r="L222" s="8"/>
      <c r="M222" s="8"/>
      <c r="N222" s="8"/>
      <c r="O222" s="9"/>
      <c r="P222" s="9"/>
      <c r="Q222" s="9"/>
      <c r="R222" s="3"/>
      <c r="S222" s="3"/>
    </row>
    <row r="223" spans="1:19" ht="19.5">
      <c r="A223" s="9"/>
      <c r="B223" s="42"/>
      <c r="C223" s="42"/>
      <c r="D223" s="42"/>
      <c r="E223" s="8" t="s">
        <v>1</v>
      </c>
      <c r="F223" s="8"/>
      <c r="G223" s="8"/>
      <c r="H223" s="8"/>
      <c r="I223" s="8"/>
      <c r="J223" s="8"/>
      <c r="K223" s="8"/>
      <c r="L223" s="8"/>
      <c r="M223" s="8"/>
      <c r="N223" s="8"/>
      <c r="O223" s="9"/>
      <c r="P223" s="9"/>
      <c r="Q223" s="9"/>
      <c r="R223" s="3"/>
      <c r="S223" s="3"/>
    </row>
    <row r="224" spans="1:19">
      <c r="A224" s="39" t="s">
        <v>217</v>
      </c>
      <c r="B224" s="40">
        <v>992.65</v>
      </c>
      <c r="C224" s="40">
        <v>351.28000000000003</v>
      </c>
      <c r="D224" s="40">
        <v>1343.94</v>
      </c>
      <c r="E224" s="40">
        <v>992.69</v>
      </c>
      <c r="F224" s="40">
        <v>351.28000000000003</v>
      </c>
      <c r="G224" s="40">
        <v>1343.98</v>
      </c>
      <c r="H224" s="40">
        <f t="shared" si="23"/>
        <v>4.0000000000077307E-2</v>
      </c>
      <c r="I224" s="40">
        <f t="shared" si="23"/>
        <v>0</v>
      </c>
      <c r="J224" s="40">
        <f t="shared" si="17"/>
        <v>4.0000000000077307E-2</v>
      </c>
      <c r="K224" s="40">
        <f ca="1">[1]Оплата!BI198</f>
        <v>4190.7723999999998</v>
      </c>
      <c r="L224" s="40">
        <f ca="1">[1]Оплата!AG198</f>
        <v>0</v>
      </c>
      <c r="M224" s="40">
        <f>H224*M$6</f>
        <v>0.27280000000052723</v>
      </c>
      <c r="N224" s="41">
        <f>I224*N$6</f>
        <v>0</v>
      </c>
      <c r="O224" s="39">
        <f t="shared" si="19"/>
        <v>0.27280000000052723</v>
      </c>
      <c r="P224" s="39"/>
      <c r="Q224" s="39"/>
      <c r="R224" s="41">
        <f ca="1">K224-O224+L224+P224</f>
        <v>4190.4995999999992</v>
      </c>
      <c r="S224" s="41" t="str">
        <f t="shared" si="18"/>
        <v>№169</v>
      </c>
    </row>
    <row r="225" spans="1:19">
      <c r="A225" s="9" t="s">
        <v>218</v>
      </c>
      <c r="B225" s="42">
        <v>6932.75</v>
      </c>
      <c r="C225" s="42">
        <v>3464.42</v>
      </c>
      <c r="D225" s="42">
        <v>10397.18</v>
      </c>
      <c r="E225" s="9">
        <v>7044.39</v>
      </c>
      <c r="F225" s="9">
        <v>3508.98</v>
      </c>
      <c r="G225" s="9">
        <v>10553.380000000001</v>
      </c>
      <c r="H225" s="42">
        <f t="shared" si="23"/>
        <v>111.64000000000033</v>
      </c>
      <c r="I225" s="42">
        <f t="shared" si="23"/>
        <v>44.559999999999945</v>
      </c>
      <c r="J225" s="42">
        <f t="shared" si="17"/>
        <v>156.20000000000027</v>
      </c>
      <c r="K225" s="9">
        <f ca="1">[1]Оплата!BI199</f>
        <v>-774.9496000000006</v>
      </c>
      <c r="L225" s="9">
        <f ca="1">[1]Оплата!AG199</f>
        <v>0</v>
      </c>
      <c r="M225" s="42">
        <f>H225*M$6</f>
        <v>761.38480000000231</v>
      </c>
      <c r="N225" s="3">
        <f>I225*N$6</f>
        <v>118.08399999999985</v>
      </c>
      <c r="O225" s="9">
        <f t="shared" si="19"/>
        <v>879.46880000000215</v>
      </c>
      <c r="P225" s="9"/>
      <c r="Q225" s="9"/>
      <c r="R225" s="3">
        <f ca="1">K225-O225+L225+P225</f>
        <v>-1654.4184000000027</v>
      </c>
      <c r="S225" s="3" t="str">
        <f t="shared" si="18"/>
        <v>№170</v>
      </c>
    </row>
    <row r="226" spans="1:19">
      <c r="A226" s="39" t="s">
        <v>219</v>
      </c>
      <c r="B226" s="40">
        <v>3081</v>
      </c>
      <c r="C226" s="40">
        <v>2031.5800000000002</v>
      </c>
      <c r="D226" s="40">
        <v>5112.58</v>
      </c>
      <c r="E226" s="40">
        <v>3081</v>
      </c>
      <c r="F226" s="40">
        <v>2031.5800000000002</v>
      </c>
      <c r="G226" s="40">
        <v>5112.58</v>
      </c>
      <c r="H226" s="40">
        <f>E226-B226</f>
        <v>0</v>
      </c>
      <c r="I226" s="40">
        <f>F226-C226</f>
        <v>0</v>
      </c>
      <c r="J226" s="40">
        <f>SUM(H226:I226)</f>
        <v>0</v>
      </c>
      <c r="K226" s="40">
        <f ca="1">[1]Оплата!BI200</f>
        <v>18.241000000005442</v>
      </c>
      <c r="L226" s="40">
        <f ca="1">[1]Оплата!AG200</f>
        <v>0</v>
      </c>
      <c r="M226" s="40">
        <f>H226*M$6</f>
        <v>0</v>
      </c>
      <c r="N226" s="41">
        <f>I226*N$6</f>
        <v>0</v>
      </c>
      <c r="O226" s="39">
        <f t="shared" si="19"/>
        <v>0</v>
      </c>
      <c r="P226" s="39"/>
      <c r="Q226" s="39"/>
      <c r="R226" s="41">
        <f ca="1">K226-O226+L226+P226</f>
        <v>18.241000000005442</v>
      </c>
      <c r="S226" s="41" t="str">
        <f t="shared" si="18"/>
        <v>№171</v>
      </c>
    </row>
    <row r="227" spans="1:19">
      <c r="A227" s="9" t="s">
        <v>220</v>
      </c>
      <c r="B227" s="42"/>
      <c r="C227" s="42"/>
      <c r="D227" s="42"/>
      <c r="E227" s="9"/>
      <c r="F227" s="9"/>
      <c r="G227" s="9"/>
      <c r="H227" s="42"/>
      <c r="I227" s="42"/>
      <c r="J227" s="42"/>
      <c r="K227" s="9">
        <f ca="1">[1]Оплата!BI201</f>
        <v>2501.1514999999999</v>
      </c>
      <c r="L227" s="9">
        <f ca="1">[1]Оплата!AG201</f>
        <v>0</v>
      </c>
      <c r="M227" s="42">
        <f>H227*M$6</f>
        <v>0</v>
      </c>
      <c r="N227" s="3">
        <f>I227*N$6</f>
        <v>0</v>
      </c>
      <c r="O227" s="9">
        <f t="shared" si="19"/>
        <v>0</v>
      </c>
      <c r="P227" s="9"/>
      <c r="Q227" s="9"/>
      <c r="R227" s="3">
        <f ca="1">K227-O227+L227+P227</f>
        <v>2501.1514999999999</v>
      </c>
      <c r="S227" s="3" t="str">
        <f t="shared" ref="S227:S298" si="24">A227</f>
        <v>№172</v>
      </c>
    </row>
    <row r="228" spans="1:19">
      <c r="A228" s="39" t="s">
        <v>221</v>
      </c>
      <c r="B228" s="40">
        <v>13367.83</v>
      </c>
      <c r="C228" s="40">
        <v>6999.96</v>
      </c>
      <c r="D228" s="40">
        <v>20367.87</v>
      </c>
      <c r="E228" s="40">
        <v>13367.86</v>
      </c>
      <c r="F228" s="40">
        <v>6999.97</v>
      </c>
      <c r="G228" s="40">
        <v>20367.91</v>
      </c>
      <c r="H228" s="40">
        <f t="shared" si="23"/>
        <v>3.0000000000654836E-2</v>
      </c>
      <c r="I228" s="40">
        <f t="shared" si="23"/>
        <v>1.0000000000218279E-2</v>
      </c>
      <c r="J228" s="40">
        <f t="shared" ref="J228:J298" si="25">SUM(H228:I228)</f>
        <v>4.0000000000873115E-2</v>
      </c>
      <c r="K228" s="40">
        <f ca="1">[1]Оплата!BI202</f>
        <v>105.90690000000207</v>
      </c>
      <c r="L228" s="40">
        <f ca="1">[1]Оплата!AG202</f>
        <v>0</v>
      </c>
      <c r="M228" s="40">
        <f>H228*M$6</f>
        <v>0.20460000000446599</v>
      </c>
      <c r="N228" s="41">
        <f>I228*N$6</f>
        <v>2.6500000000578439E-2</v>
      </c>
      <c r="O228" s="39">
        <f t="shared" si="19"/>
        <v>0.23110000000504444</v>
      </c>
      <c r="P228" s="39"/>
      <c r="Q228" s="39"/>
      <c r="R228" s="41">
        <f ca="1">K228-O228+L228+P228</f>
        <v>105.67579999999703</v>
      </c>
      <c r="S228" s="41" t="str">
        <f t="shared" si="24"/>
        <v xml:space="preserve">№173 </v>
      </c>
    </row>
    <row r="229" spans="1:19">
      <c r="A229" s="9" t="s">
        <v>222</v>
      </c>
      <c r="B229" s="42"/>
      <c r="C229" s="42"/>
      <c r="D229" s="42"/>
      <c r="E229" s="9"/>
      <c r="F229" s="9"/>
      <c r="G229" s="9"/>
      <c r="H229" s="44" t="s">
        <v>33</v>
      </c>
      <c r="I229" s="44"/>
      <c r="J229" s="44"/>
      <c r="K229" s="9">
        <f ca="1">[1]Оплата!BI203</f>
        <v>-225.76390000000123</v>
      </c>
      <c r="L229" s="9">
        <f ca="1">[1]Оплата!AG203</f>
        <v>0</v>
      </c>
      <c r="M229" s="42"/>
      <c r="N229" s="3">
        <f>I229*N$6</f>
        <v>0</v>
      </c>
      <c r="O229" s="9">
        <f t="shared" ref="O229:O300" si="26">SUM(M229:N229)</f>
        <v>0</v>
      </c>
      <c r="P229" s="9"/>
      <c r="Q229" s="9"/>
      <c r="R229" s="3">
        <f ca="1">K229-O229+L229+P229</f>
        <v>-225.76390000000123</v>
      </c>
      <c r="S229" s="3" t="str">
        <f t="shared" si="24"/>
        <v xml:space="preserve">№174 </v>
      </c>
    </row>
    <row r="230" spans="1:19">
      <c r="A230" s="39" t="s">
        <v>223</v>
      </c>
      <c r="B230" s="40"/>
      <c r="C230" s="40"/>
      <c r="D230" s="40"/>
      <c r="E230" s="40"/>
      <c r="F230" s="40"/>
      <c r="G230" s="40"/>
      <c r="H230" s="44" t="s">
        <v>33</v>
      </c>
      <c r="I230" s="44"/>
      <c r="J230" s="44"/>
      <c r="K230" s="40">
        <f ca="1">[1]Оплата!BI204</f>
        <v>0.80379999999695428</v>
      </c>
      <c r="L230" s="40">
        <f ca="1">[1]Оплата!AG204</f>
        <v>0</v>
      </c>
      <c r="M230" s="40"/>
      <c r="N230" s="41">
        <f>I230*N$6</f>
        <v>0</v>
      </c>
      <c r="O230" s="39">
        <f t="shared" si="26"/>
        <v>0</v>
      </c>
      <c r="P230" s="39"/>
      <c r="Q230" s="39"/>
      <c r="R230" s="41">
        <f ca="1">K230-O230+L230+P230</f>
        <v>0.80379999999695428</v>
      </c>
      <c r="S230" s="41" t="str">
        <f t="shared" si="24"/>
        <v>№175 сбыт</v>
      </c>
    </row>
    <row r="231" spans="1:19">
      <c r="A231" s="9" t="s">
        <v>224</v>
      </c>
      <c r="B231" s="42">
        <v>832.01</v>
      </c>
      <c r="C231" s="42">
        <v>365.2</v>
      </c>
      <c r="D231" s="42">
        <v>1197.22</v>
      </c>
      <c r="E231" s="9">
        <v>832.01</v>
      </c>
      <c r="F231" s="9">
        <v>365.2</v>
      </c>
      <c r="G231" s="9">
        <v>1197.22</v>
      </c>
      <c r="H231" s="42">
        <f t="shared" ref="H231:I250" si="27">E231-B231</f>
        <v>0</v>
      </c>
      <c r="I231" s="42">
        <f t="shared" si="27"/>
        <v>0</v>
      </c>
      <c r="J231" s="42">
        <f t="shared" si="25"/>
        <v>0</v>
      </c>
      <c r="K231" s="9">
        <f ca="1">[1]Оплата!BI205</f>
        <v>22453.216199999995</v>
      </c>
      <c r="L231" s="9">
        <f ca="1">[1]Оплата!AG205</f>
        <v>0</v>
      </c>
      <c r="M231" s="42">
        <f>H231*M$6</f>
        <v>0</v>
      </c>
      <c r="N231" s="3">
        <f>I231*N$6</f>
        <v>0</v>
      </c>
      <c r="O231" s="9">
        <f t="shared" si="26"/>
        <v>0</v>
      </c>
      <c r="P231" s="9"/>
      <c r="Q231" s="9"/>
      <c r="R231" s="3">
        <f ca="1">K231-O231+L231+P231</f>
        <v>22453.216199999995</v>
      </c>
      <c r="S231" s="3" t="str">
        <f t="shared" si="24"/>
        <v xml:space="preserve">№176\1 </v>
      </c>
    </row>
    <row r="232" spans="1:19">
      <c r="A232" s="39" t="s">
        <v>225</v>
      </c>
      <c r="B232" s="40">
        <v>5424.55</v>
      </c>
      <c r="C232" s="40">
        <v>2962.02</v>
      </c>
      <c r="D232" s="40">
        <v>8386.58</v>
      </c>
      <c r="E232" s="40">
        <v>5424.55</v>
      </c>
      <c r="F232" s="40">
        <v>2962.02</v>
      </c>
      <c r="G232" s="40">
        <v>8386.58</v>
      </c>
      <c r="H232" s="40">
        <f t="shared" si="27"/>
        <v>0</v>
      </c>
      <c r="I232" s="40">
        <f t="shared" si="27"/>
        <v>0</v>
      </c>
      <c r="J232" s="40">
        <f t="shared" si="25"/>
        <v>0</v>
      </c>
      <c r="K232" s="40">
        <f ca="1">[1]Оплата!BI206</f>
        <v>-23346.706999999995</v>
      </c>
      <c r="L232" s="40">
        <f ca="1">[1]Оплата!AG206</f>
        <v>0</v>
      </c>
      <c r="M232" s="40">
        <f>H232*M$6</f>
        <v>0</v>
      </c>
      <c r="N232" s="41">
        <f>I232*N$6</f>
        <v>0</v>
      </c>
      <c r="O232" s="39">
        <f t="shared" si="26"/>
        <v>0</v>
      </c>
      <c r="P232" s="39"/>
      <c r="Q232" s="39"/>
      <c r="R232" s="41">
        <f ca="1">K232-O232+L232+P232</f>
        <v>-23346.706999999995</v>
      </c>
      <c r="S232" s="41" t="str">
        <f t="shared" si="24"/>
        <v xml:space="preserve">№176\2 </v>
      </c>
    </row>
    <row r="233" spans="1:19">
      <c r="A233" s="9" t="s">
        <v>226</v>
      </c>
      <c r="B233" s="42">
        <v>8399.4</v>
      </c>
      <c r="C233" s="42">
        <v>2250.5700000000002</v>
      </c>
      <c r="D233" s="42">
        <v>10649.98</v>
      </c>
      <c r="E233" s="9">
        <v>8399.41</v>
      </c>
      <c r="F233" s="9">
        <v>2250.58</v>
      </c>
      <c r="G233" s="9">
        <v>10649.99</v>
      </c>
      <c r="H233" s="42">
        <f t="shared" si="27"/>
        <v>1.0000000000218279E-2</v>
      </c>
      <c r="I233" s="42">
        <f t="shared" si="27"/>
        <v>9.9999999997635314E-3</v>
      </c>
      <c r="J233" s="42">
        <f t="shared" si="25"/>
        <v>1.999999999998181E-2</v>
      </c>
      <c r="K233" s="9">
        <f ca="1">[1]Оплата!BI207</f>
        <v>-1710.4371999999973</v>
      </c>
      <c r="L233" s="9">
        <f ca="1">[1]Оплата!AG207</f>
        <v>0</v>
      </c>
      <c r="M233" s="42">
        <f>H233*M$6</f>
        <v>6.8200000001488667E-2</v>
      </c>
      <c r="N233" s="3">
        <f>I233*N$6</f>
        <v>2.6499999999373358E-2</v>
      </c>
      <c r="O233" s="9">
        <f t="shared" si="26"/>
        <v>9.4700000000862025E-2</v>
      </c>
      <c r="P233" s="9"/>
      <c r="Q233" s="9"/>
      <c r="R233" s="3">
        <f ca="1">K233-O233+L233+P233</f>
        <v>-1710.5318999999981</v>
      </c>
      <c r="S233" s="3" t="str">
        <f t="shared" si="24"/>
        <v xml:space="preserve">№177 </v>
      </c>
    </row>
    <row r="234" spans="1:19">
      <c r="A234" s="39" t="s">
        <v>227</v>
      </c>
      <c r="B234" s="40">
        <v>4038.4500000000003</v>
      </c>
      <c r="C234" s="40">
        <v>2431.16</v>
      </c>
      <c r="D234" s="40">
        <v>6469.6100000000006</v>
      </c>
      <c r="E234" s="40">
        <v>4038.4500000000003</v>
      </c>
      <c r="F234" s="40">
        <v>2431.16</v>
      </c>
      <c r="G234" s="40">
        <v>6469.6100000000006</v>
      </c>
      <c r="H234" s="40">
        <f t="shared" si="27"/>
        <v>0</v>
      </c>
      <c r="I234" s="40">
        <f t="shared" si="27"/>
        <v>0</v>
      </c>
      <c r="J234" s="40">
        <f t="shared" si="25"/>
        <v>0</v>
      </c>
      <c r="K234" s="40">
        <f ca="1">[1]Оплата!BI208</f>
        <v>1594.0310999999988</v>
      </c>
      <c r="L234" s="40">
        <f ca="1">[1]Оплата!AG208</f>
        <v>0</v>
      </c>
      <c r="M234" s="40">
        <f>H234*M$6</f>
        <v>0</v>
      </c>
      <c r="N234" s="41">
        <f>I234*N$6</f>
        <v>0</v>
      </c>
      <c r="O234" s="39">
        <f>SUM(M234:N234)</f>
        <v>0</v>
      </c>
      <c r="P234" s="39"/>
      <c r="Q234" s="39"/>
      <c r="R234" s="41">
        <f ca="1">K234-O234+L234+P234</f>
        <v>1594.0310999999988</v>
      </c>
      <c r="S234" s="41" t="str">
        <f t="shared" si="24"/>
        <v xml:space="preserve">№178 </v>
      </c>
    </row>
    <row r="235" spans="1:19">
      <c r="A235" s="9" t="s">
        <v>228</v>
      </c>
      <c r="B235" s="42">
        <v>3427.4700000000003</v>
      </c>
      <c r="C235" s="42">
        <v>2128.02</v>
      </c>
      <c r="D235" s="42">
        <v>5555.57</v>
      </c>
      <c r="E235" s="9">
        <v>3427.4700000000003</v>
      </c>
      <c r="F235" s="9">
        <v>2128.02</v>
      </c>
      <c r="G235" s="9">
        <v>5555.57</v>
      </c>
      <c r="H235" s="42">
        <f t="shared" si="27"/>
        <v>0</v>
      </c>
      <c r="I235" s="42">
        <f t="shared" si="27"/>
        <v>0</v>
      </c>
      <c r="J235" s="42">
        <f t="shared" si="25"/>
        <v>0</v>
      </c>
      <c r="K235" s="9">
        <f ca="1">[1]Оплата!BI209</f>
        <v>-363.78440000000182</v>
      </c>
      <c r="L235" s="9">
        <f ca="1">[1]Оплата!AG209</f>
        <v>365</v>
      </c>
      <c r="M235" s="42">
        <f>H235*M$6</f>
        <v>0</v>
      </c>
      <c r="N235" s="3">
        <f>I235*N$6</f>
        <v>0</v>
      </c>
      <c r="O235" s="9">
        <f t="shared" si="26"/>
        <v>0</v>
      </c>
      <c r="P235" s="9"/>
      <c r="Q235" s="9"/>
      <c r="R235" s="3">
        <f ca="1">K235-O235+L235+P235</f>
        <v>1.2155999999981759</v>
      </c>
      <c r="S235" s="3" t="str">
        <f t="shared" si="24"/>
        <v xml:space="preserve">№179 </v>
      </c>
    </row>
    <row r="236" spans="1:19">
      <c r="A236" s="39" t="s">
        <v>229</v>
      </c>
      <c r="B236" s="40">
        <v>14734.01</v>
      </c>
      <c r="C236" s="40">
        <v>7449.91</v>
      </c>
      <c r="D236" s="40">
        <v>22183.93</v>
      </c>
      <c r="E236" s="40">
        <v>14794.62</v>
      </c>
      <c r="F236" s="40">
        <v>7482.2</v>
      </c>
      <c r="G236" s="40">
        <v>22276.83</v>
      </c>
      <c r="H236" s="40">
        <f t="shared" si="27"/>
        <v>60.610000000000582</v>
      </c>
      <c r="I236" s="40">
        <f t="shared" si="27"/>
        <v>32.289999999999964</v>
      </c>
      <c r="J236" s="40">
        <f t="shared" si="25"/>
        <v>92.900000000000546</v>
      </c>
      <c r="K236" s="40">
        <f ca="1">[1]Оплата!BI210</f>
        <v>-40.13379999999961</v>
      </c>
      <c r="L236" s="40">
        <f ca="1">[1]Оплата!AG210</f>
        <v>0</v>
      </c>
      <c r="M236" s="40">
        <f>H236*M$6</f>
        <v>413.360200000004</v>
      </c>
      <c r="N236" s="41">
        <f>I236*N$6</f>
        <v>85.568499999999901</v>
      </c>
      <c r="O236" s="39">
        <f t="shared" si="26"/>
        <v>498.92870000000391</v>
      </c>
      <c r="P236" s="39"/>
      <c r="Q236" s="39"/>
      <c r="R236" s="41">
        <f ca="1">K236-O236+L236+P236</f>
        <v>-539.06250000000352</v>
      </c>
      <c r="S236" s="41" t="str">
        <f t="shared" si="24"/>
        <v xml:space="preserve">№180 </v>
      </c>
    </row>
    <row r="237" spans="1:19">
      <c r="A237" s="9" t="s">
        <v>230</v>
      </c>
      <c r="B237" s="42">
        <v>5744.8</v>
      </c>
      <c r="C237" s="42">
        <v>6404.72</v>
      </c>
      <c r="D237" s="42">
        <v>12149.58</v>
      </c>
      <c r="E237" s="9">
        <v>5745.1900000000005</v>
      </c>
      <c r="F237" s="9">
        <v>6404.72</v>
      </c>
      <c r="G237" s="9">
        <v>12149.97</v>
      </c>
      <c r="H237" s="42">
        <f t="shared" si="27"/>
        <v>0.39000000000032742</v>
      </c>
      <c r="I237" s="42">
        <f t="shared" si="27"/>
        <v>0</v>
      </c>
      <c r="J237" s="42">
        <f t="shared" si="25"/>
        <v>0.39000000000032742</v>
      </c>
      <c r="K237" s="9">
        <f ca="1">[1]Оплата!BI211</f>
        <v>-383.33250000000169</v>
      </c>
      <c r="L237" s="9">
        <f ca="1">[1]Оплата!AG211</f>
        <v>400</v>
      </c>
      <c r="M237" s="42">
        <f>H237*M$6</f>
        <v>2.659800000002233</v>
      </c>
      <c r="N237" s="3">
        <f>I237*N$6</f>
        <v>0</v>
      </c>
      <c r="O237" s="9">
        <f t="shared" si="26"/>
        <v>2.659800000002233</v>
      </c>
      <c r="P237" s="9"/>
      <c r="Q237" s="9"/>
      <c r="R237" s="3">
        <f ca="1">K237-O237+L237+P237</f>
        <v>14.007699999996078</v>
      </c>
      <c r="S237" s="3" t="str">
        <f t="shared" si="24"/>
        <v xml:space="preserve">№181 </v>
      </c>
    </row>
    <row r="238" spans="1:19">
      <c r="A238" s="39" t="s">
        <v>231</v>
      </c>
      <c r="B238" s="40">
        <v>34440.53</v>
      </c>
      <c r="C238" s="40">
        <v>41412.28</v>
      </c>
      <c r="D238" s="40">
        <v>75852.960000000006</v>
      </c>
      <c r="E238" s="40">
        <v>34440.53</v>
      </c>
      <c r="F238" s="40">
        <v>41412.28</v>
      </c>
      <c r="G238" s="40">
        <v>75852.960000000006</v>
      </c>
      <c r="H238" s="40">
        <f t="shared" si="27"/>
        <v>0</v>
      </c>
      <c r="I238" s="40">
        <f t="shared" si="27"/>
        <v>0</v>
      </c>
      <c r="J238" s="40">
        <f t="shared" si="25"/>
        <v>0</v>
      </c>
      <c r="K238" s="40">
        <f ca="1">[1]Оплата!BI212</f>
        <v>97.697499999996595</v>
      </c>
      <c r="L238" s="40">
        <f ca="1">[1]Оплата!AG212</f>
        <v>0</v>
      </c>
      <c r="M238" s="40">
        <f>H238*M$6</f>
        <v>0</v>
      </c>
      <c r="N238" s="41">
        <f>I238*N$6</f>
        <v>0</v>
      </c>
      <c r="O238" s="39">
        <f t="shared" si="26"/>
        <v>0</v>
      </c>
      <c r="P238" s="39"/>
      <c r="Q238" s="39"/>
      <c r="R238" s="41">
        <f ca="1">K238-O238+L238+P238</f>
        <v>97.697499999996595</v>
      </c>
      <c r="S238" s="41" t="str">
        <f t="shared" si="24"/>
        <v xml:space="preserve">№182 </v>
      </c>
    </row>
    <row r="239" spans="1:19">
      <c r="A239" s="9" t="s">
        <v>232</v>
      </c>
      <c r="B239" s="42">
        <v>3823.75</v>
      </c>
      <c r="C239" s="42">
        <v>826.73</v>
      </c>
      <c r="D239" s="42">
        <v>4650.49</v>
      </c>
      <c r="E239" s="9">
        <v>3823.75</v>
      </c>
      <c r="F239" s="9">
        <v>826.73</v>
      </c>
      <c r="G239" s="9">
        <v>4650.49</v>
      </c>
      <c r="H239" s="42">
        <f t="shared" si="27"/>
        <v>0</v>
      </c>
      <c r="I239" s="42">
        <f t="shared" si="27"/>
        <v>0</v>
      </c>
      <c r="J239" s="42">
        <f t="shared" si="25"/>
        <v>0</v>
      </c>
      <c r="K239" s="9">
        <f ca="1">[1]Оплата!BI213</f>
        <v>746.90890000000013</v>
      </c>
      <c r="L239" s="9">
        <f ca="1">[1]Оплата!AG213</f>
        <v>0</v>
      </c>
      <c r="M239" s="42">
        <f>H239*M$6</f>
        <v>0</v>
      </c>
      <c r="N239" s="3">
        <f>I239*N$6</f>
        <v>0</v>
      </c>
      <c r="O239" s="9">
        <f t="shared" si="26"/>
        <v>0</v>
      </c>
      <c r="P239" s="9"/>
      <c r="Q239" s="9"/>
      <c r="R239" s="3">
        <f ca="1">K239-O239+L239+P239</f>
        <v>746.90890000000013</v>
      </c>
      <c r="S239" s="3" t="str">
        <f t="shared" si="24"/>
        <v xml:space="preserve">№183 </v>
      </c>
    </row>
    <row r="240" spans="1:19" ht="19.5">
      <c r="A240" s="9"/>
      <c r="B240" s="42"/>
      <c r="C240" s="42"/>
      <c r="D240" s="42"/>
      <c r="E240" s="8" t="s">
        <v>0</v>
      </c>
      <c r="F240" s="8"/>
      <c r="G240" s="8"/>
      <c r="H240" s="8"/>
      <c r="I240" s="8"/>
      <c r="J240" s="8"/>
      <c r="K240" s="8"/>
      <c r="L240" s="8"/>
      <c r="M240" s="8"/>
      <c r="N240" s="8"/>
      <c r="O240" s="9"/>
      <c r="P240" s="9"/>
      <c r="Q240" s="9"/>
      <c r="R240" s="3"/>
      <c r="S240" s="3"/>
    </row>
    <row r="241" spans="1:19" ht="19.5">
      <c r="A241" s="9"/>
      <c r="B241" s="42"/>
      <c r="C241" s="42"/>
      <c r="D241" s="42"/>
      <c r="E241" s="8" t="s">
        <v>1</v>
      </c>
      <c r="F241" s="8"/>
      <c r="G241" s="8"/>
      <c r="H241" s="8"/>
      <c r="I241" s="8"/>
      <c r="J241" s="8"/>
      <c r="K241" s="8"/>
      <c r="L241" s="8"/>
      <c r="M241" s="8"/>
      <c r="N241" s="8"/>
      <c r="O241" s="9"/>
      <c r="P241" s="9"/>
      <c r="Q241" s="9"/>
      <c r="R241" s="3"/>
      <c r="S241" s="3"/>
    </row>
    <row r="242" spans="1:19">
      <c r="A242" s="39" t="s">
        <v>233</v>
      </c>
      <c r="B242" s="40">
        <v>16819.55</v>
      </c>
      <c r="C242" s="40">
        <v>7941.72</v>
      </c>
      <c r="D242" s="40">
        <v>24761.29</v>
      </c>
      <c r="E242" s="40">
        <v>16981.28</v>
      </c>
      <c r="F242" s="40">
        <v>8017.04</v>
      </c>
      <c r="G242" s="40">
        <v>24998.33</v>
      </c>
      <c r="H242" s="40">
        <f t="shared" si="27"/>
        <v>161.72999999999956</v>
      </c>
      <c r="I242" s="40">
        <f t="shared" si="27"/>
        <v>75.319999999999709</v>
      </c>
      <c r="J242" s="40">
        <f t="shared" si="25"/>
        <v>237.04999999999927</v>
      </c>
      <c r="K242" s="40">
        <f ca="1">[1]Оплата!BI214</f>
        <v>-2974.2107999999917</v>
      </c>
      <c r="L242" s="40">
        <f ca="1">[1]Оплата!AG214</f>
        <v>3000</v>
      </c>
      <c r="M242" s="40">
        <f>H242*M$6</f>
        <v>1102.9985999999972</v>
      </c>
      <c r="N242" s="41">
        <f>I242*N$6</f>
        <v>199.59799999999922</v>
      </c>
      <c r="O242" s="39">
        <f t="shared" si="26"/>
        <v>1302.5965999999964</v>
      </c>
      <c r="P242" s="39"/>
      <c r="Q242" s="39"/>
      <c r="R242" s="41">
        <f ca="1">K242-O242+L242+P242</f>
        <v>-1276.8073999999879</v>
      </c>
      <c r="S242" s="41" t="str">
        <f t="shared" si="24"/>
        <v xml:space="preserve">№184 </v>
      </c>
    </row>
    <row r="243" spans="1:19">
      <c r="A243" s="9" t="s">
        <v>234</v>
      </c>
      <c r="B243" s="42">
        <v>2838.57</v>
      </c>
      <c r="C243" s="42">
        <v>1421.79</v>
      </c>
      <c r="D243" s="42">
        <v>4260.37</v>
      </c>
      <c r="E243" s="9">
        <v>2838.57</v>
      </c>
      <c r="F243" s="9">
        <v>1421.79</v>
      </c>
      <c r="G243" s="9">
        <v>4260.37</v>
      </c>
      <c r="H243" s="44" t="s">
        <v>33</v>
      </c>
      <c r="I243" s="44"/>
      <c r="J243" s="44"/>
      <c r="K243" s="9">
        <f ca="1">[1]Оплата!BI215</f>
        <v>-6.5025999999999513</v>
      </c>
      <c r="L243" s="9">
        <f ca="1">[1]Оплата!AG215</f>
        <v>0</v>
      </c>
      <c r="M243" s="42"/>
      <c r="N243" s="3">
        <f>I243*N$6</f>
        <v>0</v>
      </c>
      <c r="O243" s="9">
        <f t="shared" si="26"/>
        <v>0</v>
      </c>
      <c r="P243" s="9"/>
      <c r="Q243" s="9"/>
      <c r="R243" s="3">
        <f ca="1">K243-O243+L243+P243</f>
        <v>-6.5025999999999513</v>
      </c>
      <c r="S243" s="3" t="str">
        <f t="shared" si="24"/>
        <v xml:space="preserve">№185 </v>
      </c>
    </row>
    <row r="244" spans="1:19">
      <c r="A244" s="39" t="s">
        <v>235</v>
      </c>
      <c r="B244" s="40">
        <v>1435.71</v>
      </c>
      <c r="C244" s="40">
        <v>1152.6000000000001</v>
      </c>
      <c r="D244" s="40">
        <v>2588.31</v>
      </c>
      <c r="E244" s="40">
        <v>1435.73</v>
      </c>
      <c r="F244" s="40">
        <v>1152.6100000000001</v>
      </c>
      <c r="G244" s="40">
        <v>2588.35</v>
      </c>
      <c r="H244" s="40">
        <f t="shared" si="27"/>
        <v>1.999999999998181E-2</v>
      </c>
      <c r="I244" s="40">
        <f t="shared" si="27"/>
        <v>9.9999999999909051E-3</v>
      </c>
      <c r="J244" s="40">
        <f t="shared" si="25"/>
        <v>2.9999999999972715E-2</v>
      </c>
      <c r="K244" s="40">
        <f ca="1">[1]Оплата!BI216</f>
        <v>-1087.8327000000006</v>
      </c>
      <c r="L244" s="40">
        <f ca="1">[1]Оплата!AG216</f>
        <v>0</v>
      </c>
      <c r="M244" s="40">
        <f>H244*M$6</f>
        <v>0.13639999999987595</v>
      </c>
      <c r="N244" s="41">
        <f>I244*N$6</f>
        <v>2.6499999999975897E-2</v>
      </c>
      <c r="O244" s="39">
        <f t="shared" si="26"/>
        <v>0.16289999999985186</v>
      </c>
      <c r="P244" s="39"/>
      <c r="Q244" s="39"/>
      <c r="R244" s="41">
        <f ca="1">K244-O244+L244+P244</f>
        <v>-1087.9956000000004</v>
      </c>
      <c r="S244" s="41" t="str">
        <f t="shared" si="24"/>
        <v xml:space="preserve">№186 </v>
      </c>
    </row>
    <row r="245" spans="1:19">
      <c r="A245" s="9" t="s">
        <v>236</v>
      </c>
      <c r="B245" s="47">
        <v>2780.08</v>
      </c>
      <c r="C245" s="47">
        <v>1691.53</v>
      </c>
      <c r="D245" s="42">
        <v>4471.6500000000005</v>
      </c>
      <c r="E245" s="9">
        <v>2780.08</v>
      </c>
      <c r="F245" s="9">
        <v>1691.53</v>
      </c>
      <c r="G245" s="9">
        <v>4471.6500000000005</v>
      </c>
      <c r="H245" s="44" t="s">
        <v>33</v>
      </c>
      <c r="I245" s="44"/>
      <c r="J245" s="44"/>
      <c r="K245" s="9">
        <f ca="1">[1]Оплата!BI217</f>
        <v>456.75890000000038</v>
      </c>
      <c r="L245" s="9">
        <f ca="1">[1]Оплата!AG217</f>
        <v>0</v>
      </c>
      <c r="M245" s="42"/>
      <c r="N245" s="3">
        <f>I245*N$6</f>
        <v>0</v>
      </c>
      <c r="O245" s="9">
        <f t="shared" si="26"/>
        <v>0</v>
      </c>
      <c r="P245" s="9"/>
      <c r="Q245" s="9"/>
      <c r="R245" s="3">
        <f ca="1">K245-O245+L245+P245</f>
        <v>456.75890000000038</v>
      </c>
      <c r="S245" s="3" t="str">
        <f t="shared" si="24"/>
        <v xml:space="preserve">№187 </v>
      </c>
    </row>
    <row r="246" spans="1:19">
      <c r="A246" s="39" t="s">
        <v>237</v>
      </c>
      <c r="B246" s="40">
        <v>4719.84</v>
      </c>
      <c r="C246" s="40">
        <v>727.87</v>
      </c>
      <c r="D246" s="40">
        <v>5447.71</v>
      </c>
      <c r="E246" s="40">
        <v>4719.84</v>
      </c>
      <c r="F246" s="40">
        <v>727.87</v>
      </c>
      <c r="G246" s="40">
        <v>5447.71</v>
      </c>
      <c r="H246" s="40">
        <f t="shared" si="27"/>
        <v>0</v>
      </c>
      <c r="I246" s="40">
        <f t="shared" si="27"/>
        <v>0</v>
      </c>
      <c r="J246" s="40">
        <f t="shared" si="25"/>
        <v>0</v>
      </c>
      <c r="K246" s="40">
        <f ca="1">[1]Оплата!BI218</f>
        <v>-215.06290000000081</v>
      </c>
      <c r="L246" s="40">
        <f ca="1">[1]Оплата!AG218</f>
        <v>0</v>
      </c>
      <c r="M246" s="40">
        <f>H246*M$6</f>
        <v>0</v>
      </c>
      <c r="N246" s="41">
        <f>I246*N$6</f>
        <v>0</v>
      </c>
      <c r="O246" s="39">
        <f t="shared" si="26"/>
        <v>0</v>
      </c>
      <c r="P246" s="39"/>
      <c r="Q246" s="39"/>
      <c r="R246" s="41">
        <f ca="1">K246-O246+L246+P246</f>
        <v>-215.06290000000081</v>
      </c>
      <c r="S246" s="41" t="str">
        <f t="shared" si="24"/>
        <v>№188\1</v>
      </c>
    </row>
    <row r="247" spans="1:19">
      <c r="A247" s="9" t="s">
        <v>238</v>
      </c>
      <c r="B247" s="42">
        <v>2550.67</v>
      </c>
      <c r="C247" s="42">
        <v>1926.42</v>
      </c>
      <c r="D247" s="42">
        <v>4477.1099999999997</v>
      </c>
      <c r="E247" s="9">
        <v>2552.79</v>
      </c>
      <c r="F247" s="9">
        <v>1927.48</v>
      </c>
      <c r="G247" s="9">
        <v>4480.29</v>
      </c>
      <c r="H247" s="42">
        <f t="shared" si="27"/>
        <v>2.1199999999998909</v>
      </c>
      <c r="I247" s="42">
        <f t="shared" si="27"/>
        <v>1.0599999999999454</v>
      </c>
      <c r="J247" s="42">
        <f t="shared" si="25"/>
        <v>3.1799999999998363</v>
      </c>
      <c r="K247" s="9">
        <f ca="1">[1]Оплата!BI219</f>
        <v>4032.868099999997</v>
      </c>
      <c r="L247" s="9">
        <f ca="1">[1]Оплата!AG219</f>
        <v>0</v>
      </c>
      <c r="M247" s="42">
        <f>H247*M$6</f>
        <v>14.458399999999257</v>
      </c>
      <c r="N247" s="3">
        <f>I247*N$6</f>
        <v>2.8089999999998554</v>
      </c>
      <c r="O247" s="9">
        <f t="shared" si="26"/>
        <v>17.267399999999114</v>
      </c>
      <c r="P247" s="9"/>
      <c r="Q247" s="9"/>
      <c r="R247" s="3">
        <f ca="1">K247-O247+L247+P247</f>
        <v>4015.6006999999977</v>
      </c>
      <c r="S247" s="3" t="str">
        <f t="shared" si="24"/>
        <v xml:space="preserve">№188\2 </v>
      </c>
    </row>
    <row r="248" spans="1:19">
      <c r="A248" s="39" t="s">
        <v>239</v>
      </c>
      <c r="B248" s="40">
        <v>8881.19</v>
      </c>
      <c r="C248" s="40">
        <v>4405.05</v>
      </c>
      <c r="D248" s="40">
        <v>13286.26</v>
      </c>
      <c r="E248" s="40">
        <v>8886.2900000000009</v>
      </c>
      <c r="F248" s="40">
        <v>4405.05</v>
      </c>
      <c r="G248" s="40">
        <v>13291.36</v>
      </c>
      <c r="H248" s="40">
        <f t="shared" si="27"/>
        <v>5.1000000000003638</v>
      </c>
      <c r="I248" s="40">
        <f t="shared" si="27"/>
        <v>0</v>
      </c>
      <c r="J248" s="40">
        <f t="shared" si="25"/>
        <v>5.1000000000003638</v>
      </c>
      <c r="K248" s="40">
        <f ca="1">[1]Оплата!BI220</f>
        <v>129.19219999999677</v>
      </c>
      <c r="L248" s="40">
        <f ca="1">[1]Оплата!AG220</f>
        <v>0</v>
      </c>
      <c r="M248" s="40">
        <f>H248*M$6</f>
        <v>34.782000000002483</v>
      </c>
      <c r="N248" s="41">
        <f>I248*N$6</f>
        <v>0</v>
      </c>
      <c r="O248" s="39">
        <f t="shared" si="26"/>
        <v>34.782000000002483</v>
      </c>
      <c r="P248" s="39"/>
      <c r="Q248" s="39"/>
      <c r="R248" s="41">
        <f ca="1">K248-O248+L248+P248</f>
        <v>94.41019999999429</v>
      </c>
      <c r="S248" s="41" t="str">
        <f t="shared" si="24"/>
        <v xml:space="preserve">№189 </v>
      </c>
    </row>
    <row r="249" spans="1:19">
      <c r="A249" s="9" t="s">
        <v>240</v>
      </c>
      <c r="B249" s="42">
        <v>5907.04</v>
      </c>
      <c r="C249" s="42">
        <v>1778.17</v>
      </c>
      <c r="D249" s="42">
        <v>7685.22</v>
      </c>
      <c r="E249" s="9">
        <v>5907.04</v>
      </c>
      <c r="F249" s="9">
        <v>1778.17</v>
      </c>
      <c r="G249" s="9">
        <v>7685.22</v>
      </c>
      <c r="H249" s="42">
        <f t="shared" si="27"/>
        <v>0</v>
      </c>
      <c r="I249" s="42">
        <f t="shared" si="27"/>
        <v>0</v>
      </c>
      <c r="J249" s="42">
        <f t="shared" si="25"/>
        <v>0</v>
      </c>
      <c r="K249" s="9">
        <f ca="1">[1]Оплата!BI221</f>
        <v>-3004.9317999999989</v>
      </c>
      <c r="L249" s="9">
        <f ca="1">[1]Оплата!AG221</f>
        <v>0</v>
      </c>
      <c r="M249" s="42">
        <f>H249*M$6</f>
        <v>0</v>
      </c>
      <c r="N249" s="3">
        <f>I249*N$6</f>
        <v>0</v>
      </c>
      <c r="O249" s="9">
        <f t="shared" si="26"/>
        <v>0</v>
      </c>
      <c r="P249" s="9"/>
      <c r="Q249" s="9"/>
      <c r="R249" s="3">
        <f ca="1">K249-O249+L249+P249</f>
        <v>-3004.9317999999989</v>
      </c>
      <c r="S249" s="3" t="str">
        <f t="shared" si="24"/>
        <v xml:space="preserve">№190 </v>
      </c>
    </row>
    <row r="250" spans="1:19">
      <c r="A250" s="39" t="s">
        <v>241</v>
      </c>
      <c r="B250" s="40">
        <v>1452.68</v>
      </c>
      <c r="C250" s="40">
        <v>919.01</v>
      </c>
      <c r="D250" s="40">
        <v>2371.69</v>
      </c>
      <c r="E250" s="40">
        <v>1467.44</v>
      </c>
      <c r="F250" s="40">
        <v>923.44</v>
      </c>
      <c r="G250" s="40">
        <v>2390.89</v>
      </c>
      <c r="H250" s="40">
        <f t="shared" si="27"/>
        <v>14.759999999999991</v>
      </c>
      <c r="I250" s="40">
        <f t="shared" si="27"/>
        <v>4.4300000000000637</v>
      </c>
      <c r="J250" s="40">
        <f t="shared" si="25"/>
        <v>19.190000000000055</v>
      </c>
      <c r="K250" s="40">
        <f ca="1">[1]Оплата!BI222</f>
        <v>-3802.7998999999991</v>
      </c>
      <c r="L250" s="40">
        <f ca="1">[1]Оплата!AG222</f>
        <v>0</v>
      </c>
      <c r="M250" s="40">
        <f>H250*M$6</f>
        <v>100.66319999999995</v>
      </c>
      <c r="N250" s="41">
        <f>I250*N$6</f>
        <v>11.739500000000168</v>
      </c>
      <c r="O250" s="39">
        <f>SUM(M250:N250)</f>
        <v>112.40270000000011</v>
      </c>
      <c r="P250" s="39"/>
      <c r="Q250" s="39"/>
      <c r="R250" s="41">
        <f ca="1">K250-O250+L250+P250</f>
        <v>-3915.2025999999992</v>
      </c>
      <c r="S250" s="41" t="str">
        <f t="shared" si="24"/>
        <v xml:space="preserve">№191 </v>
      </c>
    </row>
    <row r="251" spans="1:19">
      <c r="A251" s="9" t="s">
        <v>242</v>
      </c>
      <c r="B251" s="45"/>
      <c r="C251" s="45"/>
      <c r="D251" s="45"/>
      <c r="E251" s="9"/>
      <c r="F251" s="9"/>
      <c r="G251" s="9"/>
      <c r="H251" s="45"/>
      <c r="I251" s="45"/>
      <c r="J251" s="45"/>
      <c r="K251" s="9">
        <f ca="1">[1]Оплата!BI223</f>
        <v>6844.78</v>
      </c>
      <c r="L251" s="9">
        <f ca="1">[1]Оплата!AG223</f>
        <v>0</v>
      </c>
      <c r="M251" s="42">
        <f>H251*M$6</f>
        <v>0</v>
      </c>
      <c r="N251" s="3">
        <f>I251*N$6</f>
        <v>0</v>
      </c>
      <c r="O251" s="9">
        <f t="shared" si="26"/>
        <v>0</v>
      </c>
      <c r="P251" s="9"/>
      <c r="Q251" s="9"/>
      <c r="R251" s="3">
        <f ca="1">K251-O251+L251+P251</f>
        <v>6844.78</v>
      </c>
      <c r="S251" s="3" t="str">
        <f t="shared" si="24"/>
        <v xml:space="preserve">№202 </v>
      </c>
    </row>
    <row r="252" spans="1:19">
      <c r="A252" s="39" t="s">
        <v>243</v>
      </c>
      <c r="B252" s="40">
        <v>521.06000000000006</v>
      </c>
      <c r="C252" s="40">
        <v>200.73000000000002</v>
      </c>
      <c r="D252" s="40">
        <v>721.79</v>
      </c>
      <c r="E252" s="40">
        <v>521.06000000000006</v>
      </c>
      <c r="F252" s="40">
        <v>200.73000000000002</v>
      </c>
      <c r="G252" s="40">
        <v>721.79</v>
      </c>
      <c r="H252" s="40">
        <f t="shared" ref="H252:I268" si="28">E252-B252</f>
        <v>0</v>
      </c>
      <c r="I252" s="40">
        <f t="shared" si="28"/>
        <v>0</v>
      </c>
      <c r="J252" s="40">
        <f t="shared" si="25"/>
        <v>0</v>
      </c>
      <c r="K252" s="40">
        <f ca="1">[1]Оплата!BI224</f>
        <v>227.97589999999943</v>
      </c>
      <c r="L252" s="40">
        <f ca="1">[1]Оплата!AG224</f>
        <v>0</v>
      </c>
      <c r="M252" s="40">
        <f>H252*M$6</f>
        <v>0</v>
      </c>
      <c r="N252" s="41">
        <f>I252*N$6</f>
        <v>0</v>
      </c>
      <c r="O252" s="39">
        <f t="shared" si="26"/>
        <v>0</v>
      </c>
      <c r="P252" s="39"/>
      <c r="Q252" s="39"/>
      <c r="R252" s="41">
        <f ca="1">K252-O252+L252+P252</f>
        <v>227.97589999999943</v>
      </c>
      <c r="S252" s="41" t="str">
        <f t="shared" si="24"/>
        <v xml:space="preserve">№203 </v>
      </c>
    </row>
    <row r="253" spans="1:19">
      <c r="A253" s="9" t="s">
        <v>244</v>
      </c>
      <c r="B253" s="42"/>
      <c r="C253" s="42"/>
      <c r="D253" s="42">
        <v>13953.460000000001</v>
      </c>
      <c r="E253" s="9"/>
      <c r="F253" s="9"/>
      <c r="G253" s="9">
        <v>14813.56</v>
      </c>
      <c r="H253" s="42">
        <f t="shared" si="28"/>
        <v>0</v>
      </c>
      <c r="I253" s="42">
        <f t="shared" si="28"/>
        <v>0</v>
      </c>
      <c r="J253" s="42">
        <f t="shared" si="25"/>
        <v>0</v>
      </c>
      <c r="K253" s="9">
        <f ca="1">[1]Оплата!BI225</f>
        <v>-391.72199999999754</v>
      </c>
      <c r="L253" s="9">
        <f ca="1">[1]Оплата!AG225</f>
        <v>400</v>
      </c>
      <c r="M253" s="42">
        <f>H253*M$6</f>
        <v>0</v>
      </c>
      <c r="N253" s="3">
        <f>I253*N$6</f>
        <v>0</v>
      </c>
      <c r="O253" s="9">
        <f t="shared" si="26"/>
        <v>0</v>
      </c>
      <c r="P253" s="9"/>
      <c r="Q253" s="9"/>
      <c r="R253" s="3">
        <f ca="1">K253-O253+L253+P253</f>
        <v>8.2780000000024643</v>
      </c>
      <c r="S253" s="3" t="str">
        <f t="shared" si="24"/>
        <v xml:space="preserve">№204 </v>
      </c>
    </row>
    <row r="254" spans="1:19">
      <c r="A254" s="39" t="s">
        <v>245</v>
      </c>
      <c r="B254" s="40">
        <v>167.25</v>
      </c>
      <c r="C254" s="40">
        <v>192.73000000000002</v>
      </c>
      <c r="D254" s="40">
        <v>359.99</v>
      </c>
      <c r="E254" s="40">
        <v>167.25</v>
      </c>
      <c r="F254" s="40">
        <v>192.73000000000002</v>
      </c>
      <c r="G254" s="40">
        <v>359.99</v>
      </c>
      <c r="H254" s="40">
        <f t="shared" si="28"/>
        <v>0</v>
      </c>
      <c r="I254" s="40">
        <f t="shared" si="28"/>
        <v>0</v>
      </c>
      <c r="J254" s="40">
        <f t="shared" si="25"/>
        <v>0</v>
      </c>
      <c r="K254" s="40">
        <f ca="1">[1]Оплата!BI226</f>
        <v>66.653000000000034</v>
      </c>
      <c r="L254" s="40">
        <f ca="1">[1]Оплата!AG226</f>
        <v>0</v>
      </c>
      <c r="M254" s="40">
        <f>H254*M$6</f>
        <v>0</v>
      </c>
      <c r="N254" s="41">
        <f>I254*N$6</f>
        <v>0</v>
      </c>
      <c r="O254" s="39">
        <f t="shared" si="26"/>
        <v>0</v>
      </c>
      <c r="P254" s="39"/>
      <c r="Q254" s="39"/>
      <c r="R254" s="41">
        <f ca="1">K254-O254+L254+P254</f>
        <v>66.653000000000034</v>
      </c>
      <c r="S254" s="41" t="str">
        <f t="shared" si="24"/>
        <v xml:space="preserve">№205 </v>
      </c>
    </row>
    <row r="255" spans="1:19">
      <c r="A255" s="9" t="s">
        <v>246</v>
      </c>
      <c r="B255" s="42">
        <v>4648.88</v>
      </c>
      <c r="C255" s="42">
        <v>3409.08</v>
      </c>
      <c r="D255" s="42">
        <v>8058.01</v>
      </c>
      <c r="E255" s="9">
        <v>4704.63</v>
      </c>
      <c r="F255" s="9">
        <v>3501.51</v>
      </c>
      <c r="G255" s="9">
        <v>8206.19</v>
      </c>
      <c r="H255" s="42">
        <f t="shared" si="28"/>
        <v>55.75</v>
      </c>
      <c r="I255" s="42">
        <f t="shared" si="28"/>
        <v>92.430000000000291</v>
      </c>
      <c r="J255" s="42">
        <f t="shared" si="25"/>
        <v>148.18000000000029</v>
      </c>
      <c r="K255" s="9">
        <f ca="1">[1]Оплата!BI227</f>
        <v>-234.80120000000124</v>
      </c>
      <c r="L255" s="9">
        <f ca="1">[1]Оплата!AG227</f>
        <v>2000</v>
      </c>
      <c r="M255" s="42">
        <f>H255*M$6</f>
        <v>380.21500000000003</v>
      </c>
      <c r="N255" s="3">
        <f>I255*N$6</f>
        <v>244.93950000000078</v>
      </c>
      <c r="O255" s="9">
        <f t="shared" si="26"/>
        <v>625.15450000000078</v>
      </c>
      <c r="P255" s="9"/>
      <c r="Q255" s="9"/>
      <c r="R255" s="3">
        <f ca="1">K255-O255+L255+P255</f>
        <v>1140.044299999998</v>
      </c>
      <c r="S255" s="3" t="str">
        <f t="shared" si="24"/>
        <v xml:space="preserve">№206 </v>
      </c>
    </row>
    <row r="256" spans="1:19">
      <c r="A256" s="39" t="s">
        <v>247</v>
      </c>
      <c r="B256" s="40">
        <v>5863.16</v>
      </c>
      <c r="C256" s="40">
        <v>3294.12</v>
      </c>
      <c r="D256" s="40">
        <v>9157.2900000000009</v>
      </c>
      <c r="E256" s="40">
        <v>5863.47</v>
      </c>
      <c r="F256" s="40">
        <v>3294.12</v>
      </c>
      <c r="G256" s="40">
        <v>9157.6</v>
      </c>
      <c r="H256" s="40">
        <f t="shared" si="28"/>
        <v>0.31000000000040018</v>
      </c>
      <c r="I256" s="40">
        <f t="shared" si="28"/>
        <v>0</v>
      </c>
      <c r="J256" s="40">
        <f t="shared" si="25"/>
        <v>0.31000000000040018</v>
      </c>
      <c r="K256" s="40">
        <f ca="1">[1]Оплата!BI228</f>
        <v>-2869.937699999999</v>
      </c>
      <c r="L256" s="40">
        <f ca="1">[1]Оплата!AG228</f>
        <v>3000</v>
      </c>
      <c r="M256" s="40">
        <f>H256*M$6</f>
        <v>2.1142000000027292</v>
      </c>
      <c r="N256" s="41">
        <f>I256*N$6</f>
        <v>0</v>
      </c>
      <c r="O256" s="39">
        <f t="shared" si="26"/>
        <v>2.1142000000027292</v>
      </c>
      <c r="P256" s="39"/>
      <c r="Q256" s="39"/>
      <c r="R256" s="41">
        <f ca="1">K256-O256+L256+P256</f>
        <v>127.94809999999825</v>
      </c>
      <c r="S256" s="41" t="str">
        <f t="shared" si="24"/>
        <v xml:space="preserve">№207 </v>
      </c>
    </row>
    <row r="257" spans="1:19">
      <c r="A257" s="9" t="s">
        <v>248</v>
      </c>
      <c r="B257" s="42">
        <v>9611.36</v>
      </c>
      <c r="C257" s="42">
        <v>3850.65</v>
      </c>
      <c r="D257" s="42">
        <v>13462.03</v>
      </c>
      <c r="E257" s="9">
        <v>9683.35</v>
      </c>
      <c r="F257" s="9">
        <v>3878.4900000000002</v>
      </c>
      <c r="G257" s="9">
        <v>13561.87</v>
      </c>
      <c r="H257" s="42">
        <f t="shared" si="28"/>
        <v>71.989999999999782</v>
      </c>
      <c r="I257" s="42">
        <f t="shared" si="28"/>
        <v>27.840000000000146</v>
      </c>
      <c r="J257" s="42">
        <f t="shared" si="25"/>
        <v>99.829999999999927</v>
      </c>
      <c r="K257" s="9">
        <f ca="1">[1]Оплата!BI229</f>
        <v>-5217.149900000004</v>
      </c>
      <c r="L257" s="9">
        <f ca="1">[1]Оплата!AG229</f>
        <v>0</v>
      </c>
      <c r="M257" s="45">
        <f>H257*M$6</f>
        <v>490.97179999999855</v>
      </c>
      <c r="N257" s="3">
        <f>I257*N$6</f>
        <v>73.77600000000038</v>
      </c>
      <c r="O257" s="9">
        <f t="shared" si="26"/>
        <v>564.74779999999896</v>
      </c>
      <c r="P257" s="9"/>
      <c r="Q257" s="9"/>
      <c r="R257" s="3">
        <f ca="1">K257-O257+L257+P257</f>
        <v>-5781.8977000000032</v>
      </c>
      <c r="S257" s="3" t="str">
        <f t="shared" si="24"/>
        <v xml:space="preserve">№208 </v>
      </c>
    </row>
    <row r="258" spans="1:19" ht="19.5">
      <c r="A258" s="9"/>
      <c r="B258" s="42"/>
      <c r="C258" s="42"/>
      <c r="D258" s="42"/>
      <c r="E258" s="8" t="s"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9"/>
      <c r="P258" s="9"/>
      <c r="Q258" s="9"/>
      <c r="R258" s="3"/>
      <c r="S258" s="3"/>
    </row>
    <row r="259" spans="1:19" ht="19.5">
      <c r="A259" s="9"/>
      <c r="B259" s="42"/>
      <c r="C259" s="42"/>
      <c r="D259" s="42"/>
      <c r="E259" s="8" t="s">
        <v>1</v>
      </c>
      <c r="F259" s="8"/>
      <c r="G259" s="8"/>
      <c r="H259" s="8"/>
      <c r="I259" s="8"/>
      <c r="J259" s="8"/>
      <c r="K259" s="8"/>
      <c r="L259" s="8"/>
      <c r="M259" s="8"/>
      <c r="N259" s="8"/>
      <c r="O259" s="9"/>
      <c r="P259" s="9"/>
      <c r="Q259" s="9"/>
      <c r="R259" s="3"/>
      <c r="S259" s="3"/>
    </row>
    <row r="260" spans="1:19">
      <c r="A260" s="39" t="s">
        <v>249</v>
      </c>
      <c r="B260" s="40"/>
      <c r="C260" s="40"/>
      <c r="D260" s="40"/>
      <c r="E260" s="40"/>
      <c r="F260" s="40"/>
      <c r="G260" s="40"/>
      <c r="H260" s="40"/>
      <c r="I260" s="40"/>
      <c r="J260" s="40"/>
      <c r="K260" s="40">
        <f ca="1">[1]Оплата!BI230</f>
        <v>4925.0938999999989</v>
      </c>
      <c r="L260" s="40">
        <f ca="1">[1]Оплата!AG230</f>
        <v>0</v>
      </c>
      <c r="M260" s="40">
        <f>H260*M$6</f>
        <v>0</v>
      </c>
      <c r="N260" s="41">
        <f>I260*N$6</f>
        <v>0</v>
      </c>
      <c r="O260" s="39">
        <f t="shared" si="26"/>
        <v>0</v>
      </c>
      <c r="P260" s="39"/>
      <c r="Q260" s="39"/>
      <c r="R260" s="41">
        <f ca="1">K260-O260+L260+P260</f>
        <v>4925.0938999999989</v>
      </c>
      <c r="S260" s="41" t="str">
        <f t="shared" si="24"/>
        <v xml:space="preserve">№209 </v>
      </c>
    </row>
    <row r="261" spans="1:19">
      <c r="A261" s="9" t="s">
        <v>250</v>
      </c>
      <c r="B261" s="42">
        <v>14721.98</v>
      </c>
      <c r="C261" s="42">
        <v>5028.8100000000004</v>
      </c>
      <c r="D261" s="42">
        <v>19750.87</v>
      </c>
      <c r="E261" s="9">
        <v>14861.050000000001</v>
      </c>
      <c r="F261" s="9">
        <v>5074.5600000000004</v>
      </c>
      <c r="G261" s="9">
        <v>19935.7</v>
      </c>
      <c r="H261" s="42">
        <f t="shared" si="28"/>
        <v>139.07000000000153</v>
      </c>
      <c r="I261" s="42">
        <f t="shared" si="28"/>
        <v>45.75</v>
      </c>
      <c r="J261" s="42">
        <f t="shared" si="25"/>
        <v>184.82000000000153</v>
      </c>
      <c r="K261" s="9">
        <f ca="1">[1]Оплата!BI231</f>
        <v>-3398.7140999999983</v>
      </c>
      <c r="L261" s="9">
        <f ca="1">[1]Оплата!AG231</f>
        <v>0</v>
      </c>
      <c r="M261" s="42">
        <f>H261*M$6</f>
        <v>948.45740000001047</v>
      </c>
      <c r="N261" s="3">
        <f>I261*N$6</f>
        <v>121.2375</v>
      </c>
      <c r="O261" s="9">
        <f t="shared" si="26"/>
        <v>1069.6949000000104</v>
      </c>
      <c r="P261" s="9"/>
      <c r="Q261" s="9"/>
      <c r="R261" s="3">
        <f ca="1">K261-O261+L261+P261</f>
        <v>-4468.4090000000087</v>
      </c>
      <c r="S261" s="3" t="str">
        <f t="shared" si="24"/>
        <v xml:space="preserve">№210 </v>
      </c>
    </row>
    <row r="262" spans="1:19">
      <c r="A262" s="39" t="s">
        <v>251</v>
      </c>
      <c r="B262" s="40">
        <v>12040.02</v>
      </c>
      <c r="C262" s="40">
        <v>5697.37</v>
      </c>
      <c r="D262" s="40">
        <v>17737.41</v>
      </c>
      <c r="E262" s="40">
        <v>12040.02</v>
      </c>
      <c r="F262" s="40">
        <v>5697.37</v>
      </c>
      <c r="G262" s="40">
        <v>17737.41</v>
      </c>
      <c r="H262" s="44" t="s">
        <v>33</v>
      </c>
      <c r="I262" s="44"/>
      <c r="J262" s="44"/>
      <c r="K262" s="40">
        <f ca="1">[1]Оплата!BI232</f>
        <v>1.8999999992956873E-3</v>
      </c>
      <c r="L262" s="40">
        <f ca="1">[1]Оплата!AG232</f>
        <v>0</v>
      </c>
      <c r="M262" s="40"/>
      <c r="N262" s="41">
        <f>I262*N$6</f>
        <v>0</v>
      </c>
      <c r="O262" s="39">
        <f t="shared" si="26"/>
        <v>0</v>
      </c>
      <c r="P262" s="39"/>
      <c r="Q262" s="39"/>
      <c r="R262" s="41">
        <f ca="1">K262-O262+L262+P262</f>
        <v>1.8999999992956873E-3</v>
      </c>
      <c r="S262" s="41" t="str">
        <f t="shared" si="24"/>
        <v xml:space="preserve">№210а </v>
      </c>
    </row>
    <row r="263" spans="1:19">
      <c r="A263" s="9" t="s">
        <v>252</v>
      </c>
      <c r="B263" s="42">
        <v>6814.12</v>
      </c>
      <c r="C263" s="42">
        <v>3464.3</v>
      </c>
      <c r="D263" s="42">
        <v>10278.42</v>
      </c>
      <c r="E263" s="9">
        <v>6893.87</v>
      </c>
      <c r="F263" s="9">
        <v>3500.12</v>
      </c>
      <c r="G263" s="9">
        <v>10394</v>
      </c>
      <c r="H263" s="42">
        <f t="shared" si="28"/>
        <v>79.75</v>
      </c>
      <c r="I263" s="42">
        <f t="shared" si="28"/>
        <v>35.819999999999709</v>
      </c>
      <c r="J263" s="42">
        <f>SUM(H263:I263)</f>
        <v>115.56999999999971</v>
      </c>
      <c r="K263" s="9">
        <f ca="1">[1]Оплата!BI233</f>
        <v>-1933.9172000000003</v>
      </c>
      <c r="L263" s="9">
        <f ca="1">[1]Оплата!AG233</f>
        <v>2500</v>
      </c>
      <c r="M263" s="45">
        <f>H263*M$6</f>
        <v>543.89499999999998</v>
      </c>
      <c r="N263" s="3">
        <f>I263*N$6</f>
        <v>94.92299999999922</v>
      </c>
      <c r="O263" s="9">
        <f t="shared" si="26"/>
        <v>638.81799999999919</v>
      </c>
      <c r="P263" s="9"/>
      <c r="Q263" s="9"/>
      <c r="R263" s="3">
        <f ca="1">K263-O263+L263+P263</f>
        <v>-72.735199999999622</v>
      </c>
      <c r="S263" s="3" t="str">
        <f t="shared" si="24"/>
        <v xml:space="preserve">№211 </v>
      </c>
    </row>
    <row r="264" spans="1:19">
      <c r="A264" s="39" t="s">
        <v>253</v>
      </c>
      <c r="B264" s="42">
        <v>7397.24</v>
      </c>
      <c r="C264" s="42">
        <v>3252.78</v>
      </c>
      <c r="D264" s="42">
        <v>10650.03</v>
      </c>
      <c r="E264" s="40">
        <v>7426.4400000000005</v>
      </c>
      <c r="F264" s="40">
        <v>3254.88</v>
      </c>
      <c r="G264" s="40">
        <v>10681.33</v>
      </c>
      <c r="H264" s="42">
        <f t="shared" si="28"/>
        <v>29.200000000000728</v>
      </c>
      <c r="I264" s="42">
        <f t="shared" si="28"/>
        <v>2.0999999999999091</v>
      </c>
      <c r="J264" s="42">
        <f>SUM(H264:I264)</f>
        <v>31.300000000000637</v>
      </c>
      <c r="K264" s="40">
        <f ca="1">[1]Оплата!BI234</f>
        <v>-607.79419999999982</v>
      </c>
      <c r="L264" s="40">
        <f ca="1">[1]Оплата!AG234</f>
        <v>0</v>
      </c>
      <c r="M264" s="40">
        <f>H264*M$6</f>
        <v>199.14400000000498</v>
      </c>
      <c r="N264" s="41">
        <f>I264*N$6</f>
        <v>5.5649999999997588</v>
      </c>
      <c r="O264" s="39">
        <f t="shared" si="26"/>
        <v>204.70900000000475</v>
      </c>
      <c r="P264" s="39"/>
      <c r="Q264" s="39"/>
      <c r="R264" s="41">
        <f ca="1">K264-O264+L264+P264</f>
        <v>-812.50320000000454</v>
      </c>
      <c r="S264" s="41" t="str">
        <f t="shared" si="24"/>
        <v xml:space="preserve">№212 </v>
      </c>
    </row>
    <row r="265" spans="1:19">
      <c r="A265" s="9" t="s">
        <v>254</v>
      </c>
      <c r="B265" s="42">
        <v>1331.43</v>
      </c>
      <c r="C265" s="42">
        <v>981.39</v>
      </c>
      <c r="D265" s="42">
        <v>2312.84</v>
      </c>
      <c r="E265" s="9">
        <v>1331.43</v>
      </c>
      <c r="F265" s="9">
        <v>981.39</v>
      </c>
      <c r="G265" s="9">
        <v>2312.84</v>
      </c>
      <c r="H265" s="42">
        <f t="shared" si="28"/>
        <v>0</v>
      </c>
      <c r="I265" s="42">
        <f t="shared" si="28"/>
        <v>0</v>
      </c>
      <c r="J265" s="42">
        <f>SUM(H265:I265)</f>
        <v>0</v>
      </c>
      <c r="K265" s="9">
        <f ca="1">[1]Оплата!BI235</f>
        <v>-1377.0264000000032</v>
      </c>
      <c r="L265" s="9">
        <f ca="1">[1]Оплата!AG235</f>
        <v>0</v>
      </c>
      <c r="M265" s="42">
        <f>H265*M$6</f>
        <v>0</v>
      </c>
      <c r="N265" s="3">
        <f>I265*N$6</f>
        <v>0</v>
      </c>
      <c r="O265" s="9">
        <f t="shared" si="26"/>
        <v>0</v>
      </c>
      <c r="P265" s="9"/>
      <c r="Q265" s="9"/>
      <c r="R265" s="3">
        <f ca="1">K265-O265+L265+P265</f>
        <v>-1377.0264000000032</v>
      </c>
      <c r="S265" s="3" t="str">
        <f t="shared" si="24"/>
        <v xml:space="preserve">№213 </v>
      </c>
    </row>
    <row r="266" spans="1:19">
      <c r="A266" s="39" t="s">
        <v>255</v>
      </c>
      <c r="B266" s="40">
        <v>21488.55</v>
      </c>
      <c r="C266" s="40">
        <v>10381.94</v>
      </c>
      <c r="D266" s="40">
        <v>31870.49</v>
      </c>
      <c r="E266" s="40">
        <v>21836.68</v>
      </c>
      <c r="F266" s="40">
        <v>10540.02</v>
      </c>
      <c r="G266" s="40">
        <v>32376.7</v>
      </c>
      <c r="H266" s="40">
        <f t="shared" si="28"/>
        <v>348.13000000000102</v>
      </c>
      <c r="I266" s="40">
        <f t="shared" si="28"/>
        <v>158.07999999999993</v>
      </c>
      <c r="J266" s="40">
        <f t="shared" si="25"/>
        <v>506.21000000000095</v>
      </c>
      <c r="K266" s="40">
        <f ca="1">[1]Оплата!BI236</f>
        <v>-2997.4122999999918</v>
      </c>
      <c r="L266" s="40">
        <f ca="1">[1]Оплата!AG236</f>
        <v>10000</v>
      </c>
      <c r="M266" s="40">
        <f>H266*M$6</f>
        <v>2374.2466000000072</v>
      </c>
      <c r="N266" s="41">
        <f>I266*N$6</f>
        <v>418.91199999999981</v>
      </c>
      <c r="O266" s="39">
        <f t="shared" si="26"/>
        <v>2793.158600000007</v>
      </c>
      <c r="P266" s="39"/>
      <c r="Q266" s="39"/>
      <c r="R266" s="41">
        <f ca="1">K266-O266+L266+P266</f>
        <v>4209.4291000000012</v>
      </c>
      <c r="S266" s="41" t="str">
        <f t="shared" si="24"/>
        <v xml:space="preserve">№214 </v>
      </c>
    </row>
    <row r="267" spans="1:19">
      <c r="A267" s="9" t="s">
        <v>256</v>
      </c>
      <c r="B267" s="42">
        <v>15992.24</v>
      </c>
      <c r="C267" s="42">
        <v>7625.06</v>
      </c>
      <c r="D267" s="42">
        <v>23617.420000000002</v>
      </c>
      <c r="E267" s="9">
        <v>16060.62</v>
      </c>
      <c r="F267" s="9">
        <v>7638.1100000000006</v>
      </c>
      <c r="G267" s="9">
        <v>23698.850000000002</v>
      </c>
      <c r="H267" s="42">
        <f t="shared" si="28"/>
        <v>68.380000000001019</v>
      </c>
      <c r="I267" s="42">
        <f t="shared" si="28"/>
        <v>13.050000000000182</v>
      </c>
      <c r="J267" s="42">
        <f t="shared" si="25"/>
        <v>81.430000000001201</v>
      </c>
      <c r="K267" s="9">
        <f ca="1">[1]Оплата!BI237</f>
        <v>-2967.9644999999928</v>
      </c>
      <c r="L267" s="9">
        <f ca="1">[1]Оплата!AG237</f>
        <v>5000</v>
      </c>
      <c r="M267" s="45">
        <f>H267*M$6</f>
        <v>466.35160000000695</v>
      </c>
      <c r="N267" s="3">
        <f>I267*N$6</f>
        <v>34.582500000000479</v>
      </c>
      <c r="O267" s="9">
        <f t="shared" si="26"/>
        <v>500.93410000000745</v>
      </c>
      <c r="P267" s="9"/>
      <c r="Q267" s="9"/>
      <c r="R267" s="3">
        <f ca="1">K267-O267+L267+P267</f>
        <v>1531.1013999999996</v>
      </c>
      <c r="S267" s="3" t="str">
        <f t="shared" si="24"/>
        <v xml:space="preserve">№215 </v>
      </c>
    </row>
    <row r="268" spans="1:19">
      <c r="A268" s="39" t="s">
        <v>257</v>
      </c>
      <c r="B268" s="40">
        <v>1456.05</v>
      </c>
      <c r="C268" s="40">
        <v>687.79</v>
      </c>
      <c r="D268" s="40">
        <v>2143.85</v>
      </c>
      <c r="E268" s="40">
        <v>1456.05</v>
      </c>
      <c r="F268" s="40">
        <v>687.79</v>
      </c>
      <c r="G268" s="40">
        <v>2143.85</v>
      </c>
      <c r="H268" s="40">
        <f t="shared" si="28"/>
        <v>0</v>
      </c>
      <c r="I268" s="40">
        <f t="shared" si="28"/>
        <v>0</v>
      </c>
      <c r="J268" s="40">
        <f t="shared" si="25"/>
        <v>0</v>
      </c>
      <c r="K268" s="40">
        <f ca="1">[1]Оплата!BI238</f>
        <v>1794.353700000001</v>
      </c>
      <c r="L268" s="40">
        <f ca="1">[1]Оплата!AG238</f>
        <v>0</v>
      </c>
      <c r="M268" s="45">
        <f>H268*M$6</f>
        <v>0</v>
      </c>
      <c r="N268" s="41">
        <f>I268*N$6</f>
        <v>0</v>
      </c>
      <c r="O268" s="39">
        <f t="shared" si="26"/>
        <v>0</v>
      </c>
      <c r="P268" s="39"/>
      <c r="Q268" s="39"/>
      <c r="R268" s="41">
        <f ca="1">K268-O268+L268+P268</f>
        <v>1794.353700000001</v>
      </c>
      <c r="S268" s="41" t="str">
        <f t="shared" si="24"/>
        <v>№216</v>
      </c>
    </row>
    <row r="269" spans="1:19">
      <c r="A269" s="9" t="s">
        <v>258</v>
      </c>
      <c r="B269" s="42"/>
      <c r="C269" s="42"/>
      <c r="D269" s="42"/>
      <c r="E269" s="9"/>
      <c r="F269" s="9"/>
      <c r="G269" s="9"/>
      <c r="H269" s="44" t="s">
        <v>33</v>
      </c>
      <c r="I269" s="44"/>
      <c r="J269" s="44"/>
      <c r="K269" s="9">
        <f ca="1">[1]Оплата!BI239</f>
        <v>-2.9000000035921403E-3</v>
      </c>
      <c r="L269" s="9">
        <f ca="1">[1]Оплата!AG239</f>
        <v>0</v>
      </c>
      <c r="M269" s="42"/>
      <c r="N269" s="3">
        <f>I269*N$6</f>
        <v>0</v>
      </c>
      <c r="O269" s="9">
        <f t="shared" si="26"/>
        <v>0</v>
      </c>
      <c r="P269" s="9"/>
      <c r="Q269" s="9"/>
      <c r="R269" s="3">
        <f ca="1">K269-O269+L269+P269</f>
        <v>-2.9000000035921403E-3</v>
      </c>
      <c r="S269" s="3" t="str">
        <f t="shared" si="24"/>
        <v xml:space="preserve">№217 </v>
      </c>
    </row>
    <row r="270" spans="1:19">
      <c r="A270" s="39" t="s">
        <v>259</v>
      </c>
      <c r="B270" s="40">
        <v>573.21</v>
      </c>
      <c r="C270" s="40">
        <v>1808.33</v>
      </c>
      <c r="D270" s="40">
        <v>2381.56</v>
      </c>
      <c r="E270" s="40">
        <v>573.24</v>
      </c>
      <c r="F270" s="40">
        <v>1808.3500000000001</v>
      </c>
      <c r="G270" s="40">
        <v>2381.61</v>
      </c>
      <c r="H270" s="40">
        <f>E270-B270</f>
        <v>2.9999999999972715E-2</v>
      </c>
      <c r="I270" s="40">
        <f>F270-C270</f>
        <v>2.0000000000209184E-2</v>
      </c>
      <c r="J270" s="40">
        <f>SUM(H270:I270)</f>
        <v>5.0000000000181899E-2</v>
      </c>
      <c r="K270" s="40">
        <f ca="1">[1]Оплата!BI240</f>
        <v>830.83839999999998</v>
      </c>
      <c r="L270" s="40">
        <f ca="1">[1]Оплата!AG240</f>
        <v>0</v>
      </c>
      <c r="M270" s="40">
        <f>H270*M$6</f>
        <v>0.20459999999981393</v>
      </c>
      <c r="N270" s="41">
        <f>I270*N$6</f>
        <v>5.3000000000554333E-2</v>
      </c>
      <c r="O270" s="39">
        <f t="shared" si="26"/>
        <v>0.25760000000036826</v>
      </c>
      <c r="P270" s="39"/>
      <c r="Q270" s="39"/>
      <c r="R270" s="41">
        <f ca="1">K270-O270+L270+P270</f>
        <v>830.58079999999961</v>
      </c>
      <c r="S270" s="41" t="str">
        <f t="shared" si="24"/>
        <v xml:space="preserve">№218 </v>
      </c>
    </row>
    <row r="271" spans="1:19">
      <c r="A271" s="9" t="s">
        <v>260</v>
      </c>
      <c r="B271" s="42">
        <v>4212.08</v>
      </c>
      <c r="C271" s="42">
        <v>3202.33</v>
      </c>
      <c r="D271" s="42">
        <v>7414.41</v>
      </c>
      <c r="E271" s="9">
        <v>4212.08</v>
      </c>
      <c r="F271" s="9">
        <v>3202.33</v>
      </c>
      <c r="G271" s="9">
        <v>7414.41</v>
      </c>
      <c r="H271" s="44" t="s">
        <v>33</v>
      </c>
      <c r="I271" s="44"/>
      <c r="J271" s="44"/>
      <c r="K271" s="9">
        <f ca="1">[1]Оплата!BI241</f>
        <v>-762.72115699999904</v>
      </c>
      <c r="L271" s="9">
        <f ca="1">[1]Оплата!AG241</f>
        <v>0</v>
      </c>
      <c r="M271" s="42"/>
      <c r="N271" s="3">
        <f>I271*N$6</f>
        <v>0</v>
      </c>
      <c r="O271" s="9">
        <f t="shared" si="26"/>
        <v>0</v>
      </c>
      <c r="P271" s="9"/>
      <c r="Q271" s="9"/>
      <c r="R271" s="3">
        <f ca="1">K271-O271+L271+P271</f>
        <v>-762.72115699999904</v>
      </c>
      <c r="S271" s="3" t="str">
        <f t="shared" si="24"/>
        <v xml:space="preserve">№219 </v>
      </c>
    </row>
    <row r="272" spans="1:19">
      <c r="A272" s="39" t="s">
        <v>261</v>
      </c>
      <c r="B272" s="40"/>
      <c r="C272" s="40"/>
      <c r="D272" s="40"/>
      <c r="E272" s="40"/>
      <c r="F272" s="40"/>
      <c r="G272" s="40"/>
      <c r="H272" s="40"/>
      <c r="I272" s="40"/>
      <c r="J272" s="40"/>
      <c r="K272" s="40">
        <f ca="1">[1]Оплата!BI242</f>
        <v>0.38249999999999318</v>
      </c>
      <c r="L272" s="40">
        <f ca="1">[1]Оплата!AG242</f>
        <v>0</v>
      </c>
      <c r="M272" s="40">
        <f>H272*M$6</f>
        <v>0</v>
      </c>
      <c r="N272" s="41">
        <f>I272*N$6</f>
        <v>0</v>
      </c>
      <c r="O272" s="39">
        <f t="shared" si="26"/>
        <v>0</v>
      </c>
      <c r="P272" s="39"/>
      <c r="Q272" s="39"/>
      <c r="R272" s="41">
        <f ca="1">K272-O272+L272+P272</f>
        <v>0.38249999999999318</v>
      </c>
      <c r="S272" s="41" t="str">
        <f t="shared" si="24"/>
        <v xml:space="preserve">№220 </v>
      </c>
    </row>
    <row r="273" spans="1:19">
      <c r="A273" s="9" t="s">
        <v>262</v>
      </c>
      <c r="B273" s="42"/>
      <c r="C273" s="42"/>
      <c r="D273" s="42"/>
      <c r="E273" s="9"/>
      <c r="F273" s="9"/>
      <c r="G273" s="9"/>
      <c r="H273" s="42"/>
      <c r="I273" s="42"/>
      <c r="J273" s="42"/>
      <c r="K273" s="9">
        <f ca="1">[1]Оплата!BI243</f>
        <v>5380.6573000000026</v>
      </c>
      <c r="L273" s="9">
        <f ca="1">[1]Оплата!AG243</f>
        <v>0</v>
      </c>
      <c r="M273" s="42">
        <f>H273*M$6</f>
        <v>0</v>
      </c>
      <c r="N273" s="3">
        <f>I273*N$6</f>
        <v>0</v>
      </c>
      <c r="O273" s="9">
        <f t="shared" si="26"/>
        <v>0</v>
      </c>
      <c r="P273" s="9"/>
      <c r="Q273" s="9"/>
      <c r="R273" s="3">
        <f ca="1">K273-O273+L273+P273</f>
        <v>5380.6573000000026</v>
      </c>
      <c r="S273" s="3" t="str">
        <f t="shared" si="24"/>
        <v xml:space="preserve">№221 </v>
      </c>
    </row>
    <row r="274" spans="1:19">
      <c r="A274" s="39" t="s">
        <v>263</v>
      </c>
      <c r="B274" s="40">
        <v>6984.81</v>
      </c>
      <c r="C274" s="40">
        <v>2694.12</v>
      </c>
      <c r="D274" s="40">
        <v>9679.32</v>
      </c>
      <c r="E274" s="40">
        <v>6984.81</v>
      </c>
      <c r="F274" s="40">
        <v>2694.12</v>
      </c>
      <c r="G274" s="40">
        <v>9679.32</v>
      </c>
      <c r="H274" s="44" t="s">
        <v>33</v>
      </c>
      <c r="I274" s="44"/>
      <c r="J274" s="44"/>
      <c r="K274" s="40">
        <f ca="1">[1]Оплата!BI244</f>
        <v>-8233.554500000002</v>
      </c>
      <c r="L274" s="40">
        <f ca="1">[1]Оплата!AG244</f>
        <v>5000</v>
      </c>
      <c r="M274" s="40"/>
      <c r="N274" s="41">
        <f>I274*N$6</f>
        <v>0</v>
      </c>
      <c r="O274" s="39">
        <f t="shared" si="26"/>
        <v>0</v>
      </c>
      <c r="P274" s="39"/>
      <c r="Q274" s="39"/>
      <c r="R274" s="41">
        <f ca="1">K274-O274+L274+P274</f>
        <v>-3233.554500000002</v>
      </c>
      <c r="S274" s="41" t="str">
        <f t="shared" si="24"/>
        <v xml:space="preserve">№222 </v>
      </c>
    </row>
    <row r="275" spans="1:19">
      <c r="A275" s="9" t="s">
        <v>264</v>
      </c>
      <c r="B275" s="42"/>
      <c r="C275" s="42"/>
      <c r="D275" s="42"/>
      <c r="E275" s="9"/>
      <c r="F275" s="9"/>
      <c r="G275" s="9"/>
      <c r="H275" s="44" t="s">
        <v>33</v>
      </c>
      <c r="I275" s="44"/>
      <c r="J275" s="44"/>
      <c r="K275" s="9">
        <f ca="1">[1]Оплата!BI245</f>
        <v>-0.76620000000548316</v>
      </c>
      <c r="L275" s="9">
        <f ca="1">[1]Оплата!AG245</f>
        <v>0</v>
      </c>
      <c r="M275" s="45"/>
      <c r="N275" s="3">
        <f>I275*N$6</f>
        <v>0</v>
      </c>
      <c r="O275" s="9">
        <f t="shared" si="26"/>
        <v>0</v>
      </c>
      <c r="P275" s="9"/>
      <c r="Q275" s="9"/>
      <c r="R275" s="3">
        <f ca="1">K275-O275+L275+P275</f>
        <v>-0.76620000000548316</v>
      </c>
      <c r="S275" s="3" t="str">
        <f t="shared" si="24"/>
        <v>№223 сбыт</v>
      </c>
    </row>
    <row r="276" spans="1:19" ht="19.5">
      <c r="A276" s="9"/>
      <c r="B276" s="42"/>
      <c r="C276" s="42"/>
      <c r="D276" s="42"/>
      <c r="E276" s="8" t="s">
        <v>0</v>
      </c>
      <c r="F276" s="8"/>
      <c r="G276" s="8"/>
      <c r="H276" s="8"/>
      <c r="I276" s="8"/>
      <c r="J276" s="8"/>
      <c r="K276" s="8"/>
      <c r="L276" s="8"/>
      <c r="M276" s="8"/>
      <c r="N276" s="8"/>
      <c r="O276" s="9"/>
      <c r="P276" s="9"/>
      <c r="Q276" s="9"/>
      <c r="R276" s="3"/>
      <c r="S276" s="3"/>
    </row>
    <row r="277" spans="1:19" ht="19.5">
      <c r="A277" s="9"/>
      <c r="B277" s="42"/>
      <c r="C277" s="42"/>
      <c r="D277" s="42"/>
      <c r="E277" s="8" t="s">
        <v>1</v>
      </c>
      <c r="F277" s="8"/>
      <c r="G277" s="8"/>
      <c r="H277" s="8"/>
      <c r="I277" s="8"/>
      <c r="J277" s="8"/>
      <c r="K277" s="8"/>
      <c r="L277" s="8"/>
      <c r="M277" s="8"/>
      <c r="N277" s="8"/>
      <c r="O277" s="9"/>
      <c r="P277" s="9"/>
      <c r="Q277" s="9"/>
      <c r="R277" s="3"/>
      <c r="S277" s="3"/>
    </row>
    <row r="278" spans="1:19">
      <c r="A278" s="48" t="s">
        <v>265</v>
      </c>
      <c r="B278" s="40"/>
      <c r="C278" s="40"/>
      <c r="D278" s="40"/>
      <c r="E278" s="40"/>
      <c r="F278" s="40"/>
      <c r="G278" s="40"/>
      <c r="H278" s="40">
        <f t="shared" ref="H278:I298" si="29">E278-B278</f>
        <v>0</v>
      </c>
      <c r="I278" s="40">
        <f t="shared" si="29"/>
        <v>0</v>
      </c>
      <c r="J278" s="40">
        <f t="shared" si="25"/>
        <v>0</v>
      </c>
      <c r="K278" s="40">
        <f ca="1">[1]Оплата!BI246</f>
        <v>4.4600000000173168E-2</v>
      </c>
      <c r="L278" s="40">
        <f ca="1">[1]Оплата!AG246</f>
        <v>0</v>
      </c>
      <c r="M278" s="40">
        <f>H278*M$6</f>
        <v>0</v>
      </c>
      <c r="N278" s="41">
        <f>I278*N$6</f>
        <v>0</v>
      </c>
      <c r="O278" s="39">
        <f t="shared" si="26"/>
        <v>0</v>
      </c>
      <c r="P278" s="39"/>
      <c r="Q278" s="39"/>
      <c r="R278" s="41">
        <f ca="1">K278-O278+L278+P278</f>
        <v>4.4600000000173168E-2</v>
      </c>
      <c r="S278" s="41" t="str">
        <f t="shared" si="24"/>
        <v xml:space="preserve">№224 сбыт </v>
      </c>
    </row>
    <row r="279" spans="1:19">
      <c r="A279" s="9" t="s">
        <v>266</v>
      </c>
      <c r="B279" s="42">
        <v>2.37</v>
      </c>
      <c r="C279" s="42">
        <v>0.39</v>
      </c>
      <c r="D279" s="42">
        <v>2.7600000000000002</v>
      </c>
      <c r="E279" s="9">
        <v>2.37</v>
      </c>
      <c r="F279" s="9">
        <v>0.39</v>
      </c>
      <c r="G279" s="9">
        <v>2.7600000000000002</v>
      </c>
      <c r="H279" s="42">
        <f t="shared" si="29"/>
        <v>0</v>
      </c>
      <c r="I279" s="42">
        <f t="shared" si="29"/>
        <v>0</v>
      </c>
      <c r="J279" s="42">
        <f t="shared" si="25"/>
        <v>0</v>
      </c>
      <c r="K279" s="9">
        <f ca="1">[1]Оплата!BI247</f>
        <v>187.74930000000012</v>
      </c>
      <c r="L279" s="9">
        <f ca="1">[1]Оплата!AG247</f>
        <v>0</v>
      </c>
      <c r="M279" s="42">
        <f>H279*M$6</f>
        <v>0</v>
      </c>
      <c r="N279" s="3">
        <f>I279*N$6</f>
        <v>0</v>
      </c>
      <c r="O279" s="9">
        <f t="shared" si="26"/>
        <v>0</v>
      </c>
      <c r="P279" s="9"/>
      <c r="Q279" s="9"/>
      <c r="R279" s="3">
        <f ca="1">K279-O279+L279+P279</f>
        <v>187.74930000000012</v>
      </c>
      <c r="S279" s="3" t="str">
        <f t="shared" si="24"/>
        <v xml:space="preserve">№225 </v>
      </c>
    </row>
    <row r="280" spans="1:19">
      <c r="A280" s="39" t="s">
        <v>267</v>
      </c>
      <c r="B280" s="40">
        <v>10276.59</v>
      </c>
      <c r="C280" s="40">
        <v>6503.43</v>
      </c>
      <c r="D280" s="40">
        <v>16780.03</v>
      </c>
      <c r="E280" s="40">
        <v>10525.550000000001</v>
      </c>
      <c r="F280" s="40">
        <v>6637.4800000000005</v>
      </c>
      <c r="G280" s="40">
        <v>17163.04</v>
      </c>
      <c r="H280" s="40">
        <f t="shared" si="29"/>
        <v>248.96000000000095</v>
      </c>
      <c r="I280" s="40">
        <f t="shared" si="29"/>
        <v>134.05000000000018</v>
      </c>
      <c r="J280" s="40">
        <f t="shared" si="25"/>
        <v>383.01000000000113</v>
      </c>
      <c r="K280" s="40">
        <f ca="1">[1]Оплата!BI248</f>
        <v>-1576.1011999999978</v>
      </c>
      <c r="L280" s="40">
        <f ca="1">[1]Оплата!AG248</f>
        <v>0</v>
      </c>
      <c r="M280" s="40">
        <f>H280*M$6</f>
        <v>1697.9072000000065</v>
      </c>
      <c r="N280" s="41">
        <f>I280*N$6</f>
        <v>355.23250000000047</v>
      </c>
      <c r="O280" s="39">
        <f t="shared" si="26"/>
        <v>2053.139700000007</v>
      </c>
      <c r="P280" s="39"/>
      <c r="Q280" s="39"/>
      <c r="R280" s="41">
        <f ca="1">K280-O280+L280+P280</f>
        <v>-3629.2409000000048</v>
      </c>
      <c r="S280" s="41" t="str">
        <f t="shared" si="24"/>
        <v xml:space="preserve">№226 </v>
      </c>
    </row>
    <row r="281" spans="1:19">
      <c r="A281" s="9" t="s">
        <v>268</v>
      </c>
      <c r="B281" s="42"/>
      <c r="C281" s="42"/>
      <c r="D281" s="42"/>
      <c r="E281" s="9"/>
      <c r="F281" s="9"/>
      <c r="G281" s="9"/>
      <c r="H281" s="42">
        <f t="shared" si="29"/>
        <v>0</v>
      </c>
      <c r="I281" s="42">
        <f t="shared" si="29"/>
        <v>0</v>
      </c>
      <c r="J281" s="42">
        <f t="shared" si="25"/>
        <v>0</v>
      </c>
      <c r="K281" s="9">
        <f ca="1">[1]Оплата!BI249</f>
        <v>-36.048100000000318</v>
      </c>
      <c r="L281" s="9">
        <f ca="1">[1]Оплата!AG249</f>
        <v>0</v>
      </c>
      <c r="M281" s="42">
        <f>H281*M$6</f>
        <v>0</v>
      </c>
      <c r="N281" s="3">
        <f>I281*N$6</f>
        <v>0</v>
      </c>
      <c r="O281" s="9">
        <f t="shared" si="26"/>
        <v>0</v>
      </c>
      <c r="P281" s="9"/>
      <c r="Q281" s="9"/>
      <c r="R281" s="3">
        <f ca="1">K281-O281+L281+P281</f>
        <v>-36.048100000000318</v>
      </c>
      <c r="S281" s="3" t="str">
        <f t="shared" si="24"/>
        <v xml:space="preserve">№227 </v>
      </c>
    </row>
    <row r="282" spans="1:19">
      <c r="A282" s="39" t="s">
        <v>269</v>
      </c>
      <c r="B282" s="40">
        <v>12948.720000000001</v>
      </c>
      <c r="C282" s="40">
        <v>12185.19</v>
      </c>
      <c r="D282" s="40">
        <v>25134.03</v>
      </c>
      <c r="E282" s="40">
        <v>12948.720000000001</v>
      </c>
      <c r="F282" s="40">
        <v>12185.19</v>
      </c>
      <c r="G282" s="40">
        <v>25134.03</v>
      </c>
      <c r="H282" s="44" t="s">
        <v>33</v>
      </c>
      <c r="I282" s="44"/>
      <c r="J282" s="44"/>
      <c r="K282" s="40">
        <f ca="1">[1]Оплата!BI250</f>
        <v>2025.1588999999972</v>
      </c>
      <c r="L282" s="40">
        <f ca="1">[1]Оплата!AG250</f>
        <v>0</v>
      </c>
      <c r="M282" s="40"/>
      <c r="N282" s="41">
        <f>I282*N$6</f>
        <v>0</v>
      </c>
      <c r="O282" s="39">
        <f t="shared" si="26"/>
        <v>0</v>
      </c>
      <c r="P282" s="39"/>
      <c r="Q282" s="39"/>
      <c r="R282" s="41">
        <f ca="1">K282-O282+L282+P282</f>
        <v>2025.1588999999972</v>
      </c>
      <c r="S282" s="41" t="str">
        <f t="shared" si="24"/>
        <v xml:space="preserve">№228 </v>
      </c>
    </row>
    <row r="283" spans="1:19">
      <c r="A283" s="9" t="s">
        <v>270</v>
      </c>
      <c r="B283" s="42">
        <v>159.07</v>
      </c>
      <c r="C283" s="42">
        <v>86.43</v>
      </c>
      <c r="D283" s="42">
        <v>245.51</v>
      </c>
      <c r="E283" s="9">
        <v>159.11000000000001</v>
      </c>
      <c r="F283" s="9">
        <v>86.44</v>
      </c>
      <c r="G283" s="9">
        <v>245.56</v>
      </c>
      <c r="H283" s="42">
        <f t="shared" si="29"/>
        <v>4.0000000000020464E-2</v>
      </c>
      <c r="I283" s="42">
        <f t="shared" si="29"/>
        <v>9.9999999999909051E-3</v>
      </c>
      <c r="J283" s="42">
        <f t="shared" si="25"/>
        <v>5.0000000000011369E-2</v>
      </c>
      <c r="K283" s="9">
        <f ca="1">[1]Оплата!BI251</f>
        <v>135.66610000000017</v>
      </c>
      <c r="L283" s="9">
        <f ca="1">[1]Оплата!AG251</f>
        <v>0</v>
      </c>
      <c r="M283" s="42">
        <f>H283*M$6</f>
        <v>0.2728000000001396</v>
      </c>
      <c r="N283" s="3">
        <f>I283*N$6</f>
        <v>2.6499999999975897E-2</v>
      </c>
      <c r="O283" s="9">
        <f t="shared" si="26"/>
        <v>0.29930000000011547</v>
      </c>
      <c r="P283" s="9"/>
      <c r="Q283" s="9"/>
      <c r="R283" s="3">
        <f ca="1">K283-O283+L283+P283</f>
        <v>135.36680000000007</v>
      </c>
      <c r="S283" s="3" t="str">
        <f t="shared" si="24"/>
        <v xml:space="preserve">№229 </v>
      </c>
    </row>
    <row r="284" spans="1:19">
      <c r="A284" s="39" t="s">
        <v>271</v>
      </c>
      <c r="B284" s="40">
        <v>62.17</v>
      </c>
      <c r="C284" s="40">
        <v>6.91</v>
      </c>
      <c r="D284" s="40">
        <v>69.08</v>
      </c>
      <c r="E284" s="40">
        <v>62.17</v>
      </c>
      <c r="F284" s="40">
        <v>6.91</v>
      </c>
      <c r="G284" s="40">
        <v>69.08</v>
      </c>
      <c r="H284" s="40">
        <f t="shared" si="29"/>
        <v>0</v>
      </c>
      <c r="I284" s="40">
        <f t="shared" si="29"/>
        <v>0</v>
      </c>
      <c r="J284" s="40">
        <f t="shared" si="25"/>
        <v>0</v>
      </c>
      <c r="K284" s="40">
        <f ca="1">[1]Оплата!BI252</f>
        <v>-119.36110000000004</v>
      </c>
      <c r="L284" s="40">
        <f ca="1">[1]Оплата!AG252</f>
        <v>0</v>
      </c>
      <c r="M284" s="40">
        <f>H284*M$6</f>
        <v>0</v>
      </c>
      <c r="N284" s="41">
        <f>I284*N$6</f>
        <v>0</v>
      </c>
      <c r="O284" s="39">
        <f t="shared" si="26"/>
        <v>0</v>
      </c>
      <c r="P284" s="39"/>
      <c r="Q284" s="39"/>
      <c r="R284" s="41">
        <f ca="1">K284-O284+L284+P284</f>
        <v>-119.36110000000004</v>
      </c>
      <c r="S284" s="41" t="str">
        <f t="shared" si="24"/>
        <v xml:space="preserve">№229а </v>
      </c>
    </row>
    <row r="285" spans="1:19">
      <c r="A285" s="9" t="s">
        <v>272</v>
      </c>
      <c r="B285" s="42">
        <v>6216</v>
      </c>
      <c r="C285" s="42">
        <v>1892.48</v>
      </c>
      <c r="D285" s="42">
        <v>8108.49</v>
      </c>
      <c r="E285" s="9">
        <v>6216.01</v>
      </c>
      <c r="F285" s="9">
        <v>1892.48</v>
      </c>
      <c r="G285" s="9">
        <v>8108.5</v>
      </c>
      <c r="H285" s="42">
        <f t="shared" si="29"/>
        <v>1.0000000000218279E-2</v>
      </c>
      <c r="I285" s="42">
        <f t="shared" si="29"/>
        <v>0</v>
      </c>
      <c r="J285" s="42">
        <f t="shared" si="25"/>
        <v>1.0000000000218279E-2</v>
      </c>
      <c r="K285" s="9">
        <f ca="1">[1]Оплата!BI253</f>
        <v>-1699.8345999999972</v>
      </c>
      <c r="L285" s="9">
        <f ca="1">[1]Оплата!AG253</f>
        <v>0</v>
      </c>
      <c r="M285" s="45">
        <f>H285*M$6</f>
        <v>6.8200000001488667E-2</v>
      </c>
      <c r="N285" s="3">
        <f>I285*N$6</f>
        <v>0</v>
      </c>
      <c r="O285" s="9">
        <f t="shared" si="26"/>
        <v>6.8200000001488667E-2</v>
      </c>
      <c r="P285" s="9"/>
      <c r="Q285" s="9"/>
      <c r="R285" s="3">
        <f ca="1">K285-O285+L285+P285</f>
        <v>-1699.9027999999987</v>
      </c>
      <c r="S285" s="3" t="str">
        <f t="shared" si="24"/>
        <v xml:space="preserve">№230 </v>
      </c>
    </row>
    <row r="286" spans="1:19">
      <c r="A286" s="39" t="s">
        <v>273</v>
      </c>
      <c r="B286" s="40">
        <v>8612.52</v>
      </c>
      <c r="C286" s="40">
        <v>4737.53</v>
      </c>
      <c r="D286" s="40">
        <v>13350.1</v>
      </c>
      <c r="E286" s="40">
        <v>8612.52</v>
      </c>
      <c r="F286" s="40">
        <v>4737.53</v>
      </c>
      <c r="G286" s="40">
        <v>13350.1</v>
      </c>
      <c r="H286" s="44" t="s">
        <v>33</v>
      </c>
      <c r="I286" s="44"/>
      <c r="J286" s="44"/>
      <c r="K286" s="40">
        <f ca="1">[1]Оплата!BI254</f>
        <v>5.2889999997432824E-2</v>
      </c>
      <c r="L286" s="40">
        <f ca="1">[1]Оплата!AG254</f>
        <v>0</v>
      </c>
      <c r="M286" s="40"/>
      <c r="N286" s="41"/>
      <c r="O286" s="39"/>
      <c r="P286" s="39"/>
      <c r="Q286" s="39"/>
      <c r="R286" s="41">
        <f ca="1">K286-O286+L286+P286+Q286</f>
        <v>5.2889999997432824E-2</v>
      </c>
      <c r="S286" s="41" t="str">
        <f t="shared" si="24"/>
        <v xml:space="preserve">№231 </v>
      </c>
    </row>
    <row r="287" spans="1:19">
      <c r="A287" s="9" t="s">
        <v>274</v>
      </c>
      <c r="B287" s="42">
        <v>4313.24</v>
      </c>
      <c r="C287" s="42">
        <v>732.94</v>
      </c>
      <c r="D287" s="42">
        <v>5046.21</v>
      </c>
      <c r="E287" s="9">
        <v>4313.24</v>
      </c>
      <c r="F287" s="9">
        <v>732.94</v>
      </c>
      <c r="G287" s="9">
        <v>5046.21</v>
      </c>
      <c r="H287" s="42">
        <f t="shared" si="29"/>
        <v>0</v>
      </c>
      <c r="I287" s="42">
        <f t="shared" si="29"/>
        <v>0</v>
      </c>
      <c r="J287" s="42">
        <f t="shared" si="25"/>
        <v>0</v>
      </c>
      <c r="K287" s="9">
        <f ca="1">[1]Оплата!BI255</f>
        <v>62.33810000000085</v>
      </c>
      <c r="L287" s="9">
        <f ca="1">[1]Оплата!AG255</f>
        <v>0</v>
      </c>
      <c r="M287" s="42">
        <f>H287*M$6</f>
        <v>0</v>
      </c>
      <c r="N287" s="3">
        <f>I287*N$6</f>
        <v>0</v>
      </c>
      <c r="O287" s="9">
        <f t="shared" si="26"/>
        <v>0</v>
      </c>
      <c r="P287" s="9"/>
      <c r="Q287" s="9"/>
      <c r="R287" s="3">
        <f ca="1">K287-O287+L287+P287</f>
        <v>62.33810000000085</v>
      </c>
      <c r="S287" s="3" t="str">
        <f t="shared" si="24"/>
        <v xml:space="preserve">№232 </v>
      </c>
    </row>
    <row r="288" spans="1:19">
      <c r="A288" s="39" t="s">
        <v>275</v>
      </c>
      <c r="B288" s="40">
        <v>58866.16</v>
      </c>
      <c r="C288" s="40">
        <v>29443.75</v>
      </c>
      <c r="D288" s="40">
        <v>88309.91</v>
      </c>
      <c r="E288" s="40">
        <v>59164.31</v>
      </c>
      <c r="F288" s="40">
        <v>29561.03</v>
      </c>
      <c r="G288" s="40">
        <v>88725.35</v>
      </c>
      <c r="H288" s="40">
        <f t="shared" si="29"/>
        <v>298.14999999999418</v>
      </c>
      <c r="I288" s="40">
        <f t="shared" si="29"/>
        <v>117.27999999999884</v>
      </c>
      <c r="J288" s="40">
        <f t="shared" si="25"/>
        <v>415.42999999999302</v>
      </c>
      <c r="K288" s="40">
        <f ca="1">[1]Оплата!BI256</f>
        <v>-75932.539600000004</v>
      </c>
      <c r="L288" s="40">
        <f ca="1">[1]Оплата!AG256</f>
        <v>0</v>
      </c>
      <c r="M288" s="40">
        <f>H288*M$6</f>
        <v>2033.3829999999605</v>
      </c>
      <c r="N288" s="41">
        <f>I288*N$6</f>
        <v>310.7919999999969</v>
      </c>
      <c r="O288" s="39">
        <f t="shared" si="26"/>
        <v>2344.1749999999574</v>
      </c>
      <c r="P288" s="39"/>
      <c r="Q288" s="39"/>
      <c r="R288" s="41">
        <f ca="1">K288-O288+L288+P288</f>
        <v>-78276.714599999963</v>
      </c>
      <c r="S288" s="41" t="str">
        <f t="shared" si="24"/>
        <v xml:space="preserve">№233 </v>
      </c>
    </row>
    <row r="289" spans="1:19">
      <c r="A289" s="9" t="s">
        <v>276</v>
      </c>
      <c r="B289" s="42">
        <v>1033.21</v>
      </c>
      <c r="C289" s="42">
        <v>320.32</v>
      </c>
      <c r="D289" s="42">
        <v>1353.55</v>
      </c>
      <c r="E289" s="9">
        <v>1033.3</v>
      </c>
      <c r="F289" s="9">
        <v>320.36</v>
      </c>
      <c r="G289" s="9">
        <v>1353.68</v>
      </c>
      <c r="H289" s="42">
        <f t="shared" si="29"/>
        <v>8.9999999999918145E-2</v>
      </c>
      <c r="I289" s="42">
        <f t="shared" si="29"/>
        <v>4.0000000000020464E-2</v>
      </c>
      <c r="J289" s="42">
        <f t="shared" si="25"/>
        <v>0.12999999999993861</v>
      </c>
      <c r="K289" s="9">
        <f ca="1">[1]Оплата!BI257</f>
        <v>9.0501000000001568</v>
      </c>
      <c r="L289" s="9">
        <f ca="1">[1]Оплата!AG257</f>
        <v>0</v>
      </c>
      <c r="M289" s="42">
        <f>H289*M$6</f>
        <v>0.61379999999944179</v>
      </c>
      <c r="N289" s="3">
        <f>I289*N$6</f>
        <v>0.10600000000005423</v>
      </c>
      <c r="O289" s="9">
        <f t="shared" si="26"/>
        <v>0.71979999999949607</v>
      </c>
      <c r="P289" s="9"/>
      <c r="Q289" s="9"/>
      <c r="R289" s="3">
        <f ca="1">K289-O289+L289+P289</f>
        <v>8.3303000000006602</v>
      </c>
      <c r="S289" s="3" t="str">
        <f t="shared" si="24"/>
        <v xml:space="preserve">№234 </v>
      </c>
    </row>
    <row r="290" spans="1:19">
      <c r="A290" s="39" t="s">
        <v>277</v>
      </c>
      <c r="B290" s="40">
        <v>7448.29</v>
      </c>
      <c r="C290" s="40">
        <v>14740.56</v>
      </c>
      <c r="D290" s="40">
        <v>22188.89</v>
      </c>
      <c r="E290" s="40">
        <v>7464.76</v>
      </c>
      <c r="F290" s="40">
        <v>14743.48</v>
      </c>
      <c r="G290" s="40">
        <v>22208.29</v>
      </c>
      <c r="H290" s="40">
        <f t="shared" si="29"/>
        <v>16.470000000000255</v>
      </c>
      <c r="I290" s="40">
        <f t="shared" si="29"/>
        <v>2.9200000000000728</v>
      </c>
      <c r="J290" s="40">
        <f t="shared" si="25"/>
        <v>19.390000000000327</v>
      </c>
      <c r="K290" s="40">
        <f ca="1">[1]Оплата!BI258</f>
        <v>-3403.3702999999969</v>
      </c>
      <c r="L290" s="40">
        <f ca="1">[1]Оплата!AG258</f>
        <v>0</v>
      </c>
      <c r="M290" s="40">
        <f>H290*M$6</f>
        <v>112.32540000000174</v>
      </c>
      <c r="N290" s="41">
        <f>I290*N$6</f>
        <v>7.7380000000001923</v>
      </c>
      <c r="O290" s="39">
        <f>SUM(M290:N290)</f>
        <v>120.06340000000193</v>
      </c>
      <c r="P290" s="39"/>
      <c r="Q290" s="39"/>
      <c r="R290" s="41">
        <f ca="1">K290-O290+L290+P290</f>
        <v>-3523.4336999999987</v>
      </c>
      <c r="S290" s="41" t="str">
        <f t="shared" si="24"/>
        <v xml:space="preserve">№235 </v>
      </c>
    </row>
    <row r="291" spans="1:19">
      <c r="A291" s="9" t="s">
        <v>278</v>
      </c>
      <c r="B291" s="42">
        <v>3351.9500000000003</v>
      </c>
      <c r="C291" s="42">
        <v>1891.48</v>
      </c>
      <c r="D291" s="42">
        <v>5243.4400000000005</v>
      </c>
      <c r="E291" s="9">
        <v>3351.9500000000003</v>
      </c>
      <c r="F291" s="9">
        <v>1891.48</v>
      </c>
      <c r="G291" s="9">
        <v>5243.4400000000005</v>
      </c>
      <c r="H291" s="42">
        <f t="shared" si="29"/>
        <v>0</v>
      </c>
      <c r="I291" s="42">
        <f t="shared" si="29"/>
        <v>0</v>
      </c>
      <c r="J291" s="42">
        <f t="shared" si="25"/>
        <v>0</v>
      </c>
      <c r="K291" s="9">
        <f ca="1">[1]Оплата!BI259</f>
        <v>-310.00960000000191</v>
      </c>
      <c r="L291" s="9">
        <f ca="1">[1]Оплата!AG259</f>
        <v>0</v>
      </c>
      <c r="M291" s="42">
        <f>H291*M$6</f>
        <v>0</v>
      </c>
      <c r="N291" s="3">
        <f>I291*N$6</f>
        <v>0</v>
      </c>
      <c r="O291" s="9">
        <f t="shared" si="26"/>
        <v>0</v>
      </c>
      <c r="P291" s="9"/>
      <c r="Q291" s="9"/>
      <c r="R291" s="3">
        <f ca="1">K291-O291+L291+P291</f>
        <v>-310.00960000000191</v>
      </c>
      <c r="S291" s="3" t="str">
        <f t="shared" si="24"/>
        <v xml:space="preserve">№236 </v>
      </c>
    </row>
    <row r="292" spans="1:19">
      <c r="A292" s="39" t="s">
        <v>279</v>
      </c>
      <c r="B292" s="40">
        <v>2847.75</v>
      </c>
      <c r="C292" s="40">
        <v>732.85</v>
      </c>
      <c r="D292" s="40">
        <v>3580.61</v>
      </c>
      <c r="E292" s="40">
        <v>2847.75</v>
      </c>
      <c r="F292" s="40">
        <v>732.85</v>
      </c>
      <c r="G292" s="40">
        <v>3580.61</v>
      </c>
      <c r="H292" s="40">
        <f t="shared" si="29"/>
        <v>0</v>
      </c>
      <c r="I292" s="40">
        <f t="shared" si="29"/>
        <v>0</v>
      </c>
      <c r="J292" s="40">
        <f t="shared" si="25"/>
        <v>0</v>
      </c>
      <c r="K292" s="40">
        <f ca="1">[1]Оплата!BI260</f>
        <v>113.69280000000074</v>
      </c>
      <c r="L292" s="40">
        <f ca="1">[1]Оплата!AG260</f>
        <v>0</v>
      </c>
      <c r="M292" s="40">
        <f>H292*M$6</f>
        <v>0</v>
      </c>
      <c r="N292" s="41">
        <f>I292*N$6</f>
        <v>0</v>
      </c>
      <c r="O292" s="39">
        <f t="shared" si="26"/>
        <v>0</v>
      </c>
      <c r="P292" s="39"/>
      <c r="Q292" s="39"/>
      <c r="R292" s="41">
        <f ca="1">K292-O292+L292+P292</f>
        <v>113.69280000000074</v>
      </c>
      <c r="S292" s="41" t="str">
        <f t="shared" si="24"/>
        <v xml:space="preserve">№237 </v>
      </c>
    </row>
    <row r="293" spans="1:19">
      <c r="A293" s="9" t="s">
        <v>280</v>
      </c>
      <c r="B293" s="42"/>
      <c r="C293" s="42"/>
      <c r="D293" s="42"/>
      <c r="E293" s="9"/>
      <c r="F293" s="9"/>
      <c r="G293" s="9"/>
      <c r="H293" s="42"/>
      <c r="I293" s="42"/>
      <c r="J293" s="42"/>
      <c r="K293" s="9">
        <f ca="1">[1]Оплата!BI261</f>
        <v>158.86939999999524</v>
      </c>
      <c r="L293" s="9">
        <f ca="1">[1]Оплата!AG261</f>
        <v>0</v>
      </c>
      <c r="M293" s="45">
        <f>H293*M$6</f>
        <v>0</v>
      </c>
      <c r="N293" s="3">
        <f>I293*N$6</f>
        <v>0</v>
      </c>
      <c r="O293" s="9">
        <f t="shared" si="26"/>
        <v>0</v>
      </c>
      <c r="P293" s="9"/>
      <c r="Q293" s="9"/>
      <c r="R293" s="3">
        <f ca="1">K293-O293+L293+P293</f>
        <v>158.86939999999524</v>
      </c>
      <c r="S293" s="3" t="str">
        <f t="shared" si="24"/>
        <v xml:space="preserve">№238 </v>
      </c>
    </row>
    <row r="294" spans="1:19" ht="19.5">
      <c r="A294" s="9"/>
      <c r="B294" s="42"/>
      <c r="C294" s="42"/>
      <c r="D294" s="42"/>
      <c r="E294" s="8" t="s">
        <v>0</v>
      </c>
      <c r="F294" s="8"/>
      <c r="G294" s="8"/>
      <c r="H294" s="8"/>
      <c r="I294" s="8"/>
      <c r="J294" s="8"/>
      <c r="K294" s="8"/>
      <c r="L294" s="8"/>
      <c r="M294" s="8"/>
      <c r="N294" s="8"/>
      <c r="O294" s="9"/>
      <c r="P294" s="9"/>
      <c r="Q294" s="9"/>
      <c r="R294" s="3"/>
      <c r="S294" s="3"/>
    </row>
    <row r="295" spans="1:19" ht="19.5">
      <c r="A295" s="9"/>
      <c r="B295" s="42"/>
      <c r="C295" s="42"/>
      <c r="D295" s="42"/>
      <c r="E295" s="8" t="s">
        <v>1</v>
      </c>
      <c r="F295" s="8"/>
      <c r="G295" s="8"/>
      <c r="H295" s="8"/>
      <c r="I295" s="8"/>
      <c r="J295" s="8"/>
      <c r="K295" s="8"/>
      <c r="L295" s="8"/>
      <c r="M295" s="8"/>
      <c r="N295" s="8"/>
      <c r="O295" s="9"/>
      <c r="P295" s="9"/>
      <c r="Q295" s="9"/>
      <c r="R295" s="3"/>
      <c r="S295" s="3"/>
    </row>
    <row r="296" spans="1:19">
      <c r="A296" s="39" t="s">
        <v>281</v>
      </c>
      <c r="B296" s="40">
        <v>4557.5</v>
      </c>
      <c r="C296" s="40">
        <v>1994.56</v>
      </c>
      <c r="D296" s="40">
        <v>6552.17</v>
      </c>
      <c r="E296" s="40">
        <v>4557.5</v>
      </c>
      <c r="F296" s="40">
        <v>1994.56</v>
      </c>
      <c r="G296" s="40">
        <v>6552.17</v>
      </c>
      <c r="H296" s="40">
        <f t="shared" si="29"/>
        <v>0</v>
      </c>
      <c r="I296" s="40">
        <f t="shared" si="29"/>
        <v>0</v>
      </c>
      <c r="J296" s="40">
        <f t="shared" si="25"/>
        <v>0</v>
      </c>
      <c r="K296" s="40">
        <f ca="1">[1]Оплата!BI262</f>
        <v>363.46130000000085</v>
      </c>
      <c r="L296" s="40">
        <f ca="1">[1]Оплата!AG262</f>
        <v>0</v>
      </c>
      <c r="M296" s="40">
        <f>H296*M$6</f>
        <v>0</v>
      </c>
      <c r="N296" s="41">
        <f>I296*N$6</f>
        <v>0</v>
      </c>
      <c r="O296" s="39">
        <f t="shared" si="26"/>
        <v>0</v>
      </c>
      <c r="P296" s="39"/>
      <c r="Q296" s="39"/>
      <c r="R296" s="41">
        <f ca="1">K296-O296+L296+P296</f>
        <v>363.46130000000085</v>
      </c>
      <c r="S296" s="41" t="str">
        <f t="shared" si="24"/>
        <v xml:space="preserve">№239 </v>
      </c>
    </row>
    <row r="297" spans="1:19">
      <c r="A297" s="9" t="s">
        <v>282</v>
      </c>
      <c r="B297" s="42"/>
      <c r="C297" s="42"/>
      <c r="D297" s="42"/>
      <c r="E297" s="9"/>
      <c r="F297" s="9"/>
      <c r="G297" s="9"/>
      <c r="H297" s="42"/>
      <c r="I297" s="42"/>
      <c r="J297" s="42"/>
      <c r="K297" s="9">
        <f ca="1">[1]Оплата!BI263</f>
        <v>-4.0999999987434421E-3</v>
      </c>
      <c r="L297" s="9">
        <f ca="1">[1]Оплата!AG263</f>
        <v>0</v>
      </c>
      <c r="M297" s="42">
        <f>H297*M$6</f>
        <v>0</v>
      </c>
      <c r="N297" s="3">
        <f>I297*N$6</f>
        <v>0</v>
      </c>
      <c r="O297" s="9">
        <f t="shared" si="26"/>
        <v>0</v>
      </c>
      <c r="P297" s="9"/>
      <c r="Q297" s="9"/>
      <c r="R297" s="3">
        <f ca="1">K297-O297+L297+P297</f>
        <v>-4.0999999987434421E-3</v>
      </c>
      <c r="S297" s="3" t="str">
        <f t="shared" si="24"/>
        <v xml:space="preserve">№240 </v>
      </c>
    </row>
    <row r="298" spans="1:19">
      <c r="A298" s="39" t="s">
        <v>283</v>
      </c>
      <c r="B298" s="40">
        <v>1755.63</v>
      </c>
      <c r="C298" s="40">
        <v>1795.43</v>
      </c>
      <c r="D298" s="40">
        <v>3551.07</v>
      </c>
      <c r="E298" s="40">
        <v>1755.63</v>
      </c>
      <c r="F298" s="40">
        <v>1795.43</v>
      </c>
      <c r="G298" s="40">
        <v>3551.07</v>
      </c>
      <c r="H298" s="40">
        <f t="shared" si="29"/>
        <v>0</v>
      </c>
      <c r="I298" s="40">
        <f t="shared" si="29"/>
        <v>0</v>
      </c>
      <c r="J298" s="40">
        <f t="shared" si="25"/>
        <v>0</v>
      </c>
      <c r="K298" s="40">
        <f ca="1">[1]Оплата!BI264</f>
        <v>684.85509999999908</v>
      </c>
      <c r="L298" s="40">
        <f ca="1">[1]Оплата!AG264</f>
        <v>0</v>
      </c>
      <c r="M298" s="40">
        <f>H298*M$6</f>
        <v>0</v>
      </c>
      <c r="N298" s="41">
        <f>I298*N$6</f>
        <v>0</v>
      </c>
      <c r="O298" s="39">
        <f t="shared" si="26"/>
        <v>0</v>
      </c>
      <c r="P298" s="39"/>
      <c r="Q298" s="39"/>
      <c r="R298" s="41">
        <f ca="1">K298-O298+L298+P298</f>
        <v>684.85509999999908</v>
      </c>
      <c r="S298" s="41" t="str">
        <f t="shared" si="24"/>
        <v xml:space="preserve">№241 </v>
      </c>
    </row>
    <row r="299" spans="1:19">
      <c r="A299" s="9" t="s">
        <v>284</v>
      </c>
      <c r="B299" s="42">
        <v>5169.6900000000005</v>
      </c>
      <c r="C299" s="42">
        <v>2320.75</v>
      </c>
      <c r="D299" s="42">
        <v>7490.67</v>
      </c>
      <c r="E299" s="9">
        <v>5169.6900000000005</v>
      </c>
      <c r="F299" s="9">
        <v>2320.75</v>
      </c>
      <c r="G299" s="9">
        <v>7490.67</v>
      </c>
      <c r="H299" s="44" t="s">
        <v>33</v>
      </c>
      <c r="I299" s="44"/>
      <c r="J299" s="44"/>
      <c r="K299" s="9">
        <f ca="1">[1]Оплата!BI265</f>
        <v>-871.77390000000173</v>
      </c>
      <c r="L299" s="9">
        <f ca="1">[1]Оплата!AG265</f>
        <v>0</v>
      </c>
      <c r="M299" s="42"/>
      <c r="N299" s="3">
        <f>I299*N$6</f>
        <v>0</v>
      </c>
      <c r="O299" s="9">
        <f t="shared" si="26"/>
        <v>0</v>
      </c>
      <c r="P299" s="9"/>
      <c r="Q299" s="9"/>
      <c r="R299" s="3">
        <f ca="1">K299-O299+L299+P299</f>
        <v>-871.77390000000173</v>
      </c>
      <c r="S299" s="3" t="str">
        <f t="shared" ref="S299:S307" si="30">A299</f>
        <v xml:space="preserve">№242 </v>
      </c>
    </row>
    <row r="300" spans="1:19">
      <c r="A300" s="39" t="s">
        <v>285</v>
      </c>
      <c r="B300" s="40">
        <v>1218.74</v>
      </c>
      <c r="C300" s="40">
        <v>454.05</v>
      </c>
      <c r="D300" s="40">
        <v>1672.79</v>
      </c>
      <c r="E300" s="40">
        <v>1218.74</v>
      </c>
      <c r="F300" s="40">
        <v>454.05</v>
      </c>
      <c r="G300" s="40">
        <v>1672.79</v>
      </c>
      <c r="H300" s="44" t="s">
        <v>33</v>
      </c>
      <c r="I300" s="44"/>
      <c r="J300" s="44"/>
      <c r="K300" s="40">
        <f ca="1">[1]Оплата!BI266</f>
        <v>-297.1281000000003</v>
      </c>
      <c r="L300" s="40">
        <f ca="1">[1]Оплата!AG266</f>
        <v>297.13</v>
      </c>
      <c r="M300" s="40"/>
      <c r="N300" s="41">
        <f>I300*N$6</f>
        <v>0</v>
      </c>
      <c r="O300" s="39">
        <f t="shared" si="26"/>
        <v>0</v>
      </c>
      <c r="P300" s="39"/>
      <c r="Q300" s="39"/>
      <c r="R300" s="41">
        <f ca="1">K300-O300+L300+P300</f>
        <v>1.8999999996935912E-3</v>
      </c>
      <c r="S300" s="41" t="str">
        <f t="shared" si="30"/>
        <v>№243\1</v>
      </c>
    </row>
    <row r="301" spans="1:19">
      <c r="A301" s="9" t="s">
        <v>286</v>
      </c>
      <c r="B301" s="42">
        <v>5308.77</v>
      </c>
      <c r="C301" s="42">
        <v>1217.57</v>
      </c>
      <c r="D301" s="42">
        <v>6526.35</v>
      </c>
      <c r="E301" s="9">
        <v>5310.76</v>
      </c>
      <c r="F301" s="9">
        <v>1217.57</v>
      </c>
      <c r="G301" s="9">
        <v>6528.34</v>
      </c>
      <c r="H301" s="42">
        <f t="shared" ref="H301:I307" si="31">E301-B301</f>
        <v>1.9899999999997817</v>
      </c>
      <c r="I301" s="42">
        <f t="shared" si="31"/>
        <v>0</v>
      </c>
      <c r="J301" s="42">
        <f t="shared" ref="J301:J307" si="32">SUM(H301:I301)</f>
        <v>1.9899999999997817</v>
      </c>
      <c r="K301" s="9">
        <f ca="1">[1]Оплата!BI267</f>
        <v>-2847.6031000000039</v>
      </c>
      <c r="L301" s="9">
        <f ca="1">[1]Оплата!AG267</f>
        <v>2847.6</v>
      </c>
      <c r="M301" s="42">
        <f>H301*M$6</f>
        <v>13.571799999998511</v>
      </c>
      <c r="N301" s="3">
        <f>I301*N$6</f>
        <v>0</v>
      </c>
      <c r="O301" s="9">
        <f t="shared" ref="O301:O307" si="33">SUM(M301:N301)</f>
        <v>13.571799999998511</v>
      </c>
      <c r="P301" s="9"/>
      <c r="Q301" s="9"/>
      <c r="R301" s="3">
        <f ca="1">K301-O301+L301+P301</f>
        <v>-13.574900000002344</v>
      </c>
      <c r="S301" s="3" t="str">
        <f t="shared" si="30"/>
        <v xml:space="preserve">№243\2 </v>
      </c>
    </row>
    <row r="302" spans="1:19">
      <c r="A302" s="39" t="s">
        <v>287</v>
      </c>
      <c r="B302" s="40">
        <v>17087.650000000001</v>
      </c>
      <c r="C302" s="40">
        <v>7719.55</v>
      </c>
      <c r="D302" s="40">
        <v>24807.200000000001</v>
      </c>
      <c r="E302" s="40">
        <v>17094.96</v>
      </c>
      <c r="F302" s="40">
        <v>7721.2300000000005</v>
      </c>
      <c r="G302" s="40">
        <v>24816.2</v>
      </c>
      <c r="H302" s="40">
        <f t="shared" si="31"/>
        <v>7.3099999999976717</v>
      </c>
      <c r="I302" s="40">
        <f t="shared" si="31"/>
        <v>1.680000000000291</v>
      </c>
      <c r="J302" s="40">
        <f t="shared" si="32"/>
        <v>8.9899999999979627</v>
      </c>
      <c r="K302" s="40">
        <f ca="1">[1]Оплата!BI268</f>
        <v>-2131.6079000000068</v>
      </c>
      <c r="L302" s="40">
        <f ca="1">[1]Оплата!AG268</f>
        <v>0</v>
      </c>
      <c r="M302" s="40">
        <f>H302*M$6</f>
        <v>49.854199999984125</v>
      </c>
      <c r="N302" s="41">
        <f>I302*N$6</f>
        <v>4.4520000000007709</v>
      </c>
      <c r="O302" s="39">
        <f t="shared" si="33"/>
        <v>54.306199999984898</v>
      </c>
      <c r="P302" s="39"/>
      <c r="Q302" s="39"/>
      <c r="R302" s="41">
        <f ca="1">K302-O302+L302+P302</f>
        <v>-2185.9140999999918</v>
      </c>
      <c r="S302" s="41" t="str">
        <f t="shared" si="30"/>
        <v xml:space="preserve">№244 </v>
      </c>
    </row>
    <row r="303" spans="1:19">
      <c r="A303" s="9" t="s">
        <v>288</v>
      </c>
      <c r="B303" s="42">
        <v>7818.76</v>
      </c>
      <c r="C303" s="42">
        <v>3601.63</v>
      </c>
      <c r="D303" s="42">
        <v>11420.43</v>
      </c>
      <c r="E303" s="9">
        <v>8168.4400000000005</v>
      </c>
      <c r="F303" s="9">
        <v>3701.87</v>
      </c>
      <c r="G303" s="9">
        <v>11870.35</v>
      </c>
      <c r="H303" s="42">
        <f t="shared" si="31"/>
        <v>349.68000000000029</v>
      </c>
      <c r="I303" s="42">
        <f t="shared" si="31"/>
        <v>100.23999999999978</v>
      </c>
      <c r="J303" s="42">
        <f t="shared" si="32"/>
        <v>449.92000000000007</v>
      </c>
      <c r="K303" s="9">
        <f ca="1">[1]Оплата!BI269</f>
        <v>-4911.1242000000038</v>
      </c>
      <c r="L303" s="9">
        <f ca="1">[1]Оплата!AG269</f>
        <v>5000</v>
      </c>
      <c r="M303" s="45">
        <f>H303*M$6</f>
        <v>2384.8176000000021</v>
      </c>
      <c r="N303" s="3">
        <f>I303*N$6</f>
        <v>265.6359999999994</v>
      </c>
      <c r="O303" s="9">
        <f t="shared" si="33"/>
        <v>2650.4536000000016</v>
      </c>
      <c r="P303" s="9"/>
      <c r="Q303" s="9"/>
      <c r="R303" s="3">
        <f ca="1">K303-O303+L303+P303</f>
        <v>-2561.5778000000055</v>
      </c>
      <c r="S303" s="3" t="str">
        <f t="shared" si="30"/>
        <v xml:space="preserve">№245 </v>
      </c>
    </row>
    <row r="304" spans="1:19">
      <c r="A304" s="39" t="s">
        <v>289</v>
      </c>
      <c r="B304" s="40">
        <v>5348.76</v>
      </c>
      <c r="C304" s="40">
        <v>2455.1799999999998</v>
      </c>
      <c r="D304" s="40">
        <v>7803.95</v>
      </c>
      <c r="E304" s="40">
        <v>5390.64</v>
      </c>
      <c r="F304" s="40">
        <v>2476.33</v>
      </c>
      <c r="G304" s="40">
        <v>7866.9800000000005</v>
      </c>
      <c r="H304" s="40">
        <f t="shared" si="31"/>
        <v>41.880000000000109</v>
      </c>
      <c r="I304" s="40">
        <f t="shared" si="31"/>
        <v>21.150000000000091</v>
      </c>
      <c r="J304" s="40">
        <f t="shared" si="32"/>
        <v>63.0300000000002</v>
      </c>
      <c r="K304" s="40">
        <f ca="1">[1]Оплата!BI270</f>
        <v>-10065.3789</v>
      </c>
      <c r="L304" s="40">
        <f ca="1">[1]Оплата!AG270</f>
        <v>10070</v>
      </c>
      <c r="M304" s="40">
        <f>H304*M$6</f>
        <v>285.62160000000074</v>
      </c>
      <c r="N304" s="41">
        <f>I304*N$6</f>
        <v>56.047500000000241</v>
      </c>
      <c r="O304" s="39">
        <f t="shared" si="33"/>
        <v>341.66910000000098</v>
      </c>
      <c r="P304" s="39"/>
      <c r="Q304" s="39"/>
      <c r="R304" s="41">
        <f ca="1">K304-O304+L304+P304</f>
        <v>-337.04800000000068</v>
      </c>
      <c r="S304" s="41" t="str">
        <f t="shared" si="30"/>
        <v xml:space="preserve">№246 </v>
      </c>
    </row>
    <row r="305" spans="1:20">
      <c r="A305" s="9" t="s">
        <v>290</v>
      </c>
      <c r="B305" s="42">
        <v>3621.27</v>
      </c>
      <c r="C305" s="42">
        <v>869.39</v>
      </c>
      <c r="D305" s="42">
        <v>4490.68</v>
      </c>
      <c r="E305" s="9">
        <v>3621.79</v>
      </c>
      <c r="F305" s="9">
        <v>869.39</v>
      </c>
      <c r="G305" s="9">
        <v>4491.2</v>
      </c>
      <c r="H305" s="44" t="s">
        <v>33</v>
      </c>
      <c r="I305" s="44"/>
      <c r="J305" s="44"/>
      <c r="K305" s="9">
        <f ca="1">[1]Оплата!BI271</f>
        <v>0.89959999999950924</v>
      </c>
      <c r="L305" s="9">
        <f ca="1">[1]Оплата!AG271</f>
        <v>0</v>
      </c>
      <c r="M305" s="42"/>
      <c r="N305" s="3"/>
      <c r="O305" s="9"/>
      <c r="P305" s="9"/>
      <c r="Q305" s="9"/>
      <c r="R305" s="3">
        <f ca="1">K305-O305+L305+P305</f>
        <v>0.89959999999950924</v>
      </c>
      <c r="S305" s="3" t="str">
        <f t="shared" si="30"/>
        <v xml:space="preserve">№247 </v>
      </c>
      <c r="T305" t="s">
        <v>291</v>
      </c>
    </row>
    <row r="306" spans="1:20">
      <c r="A306" s="39" t="s">
        <v>292</v>
      </c>
      <c r="B306" s="40">
        <v>85.600000000000009</v>
      </c>
      <c r="C306" s="40">
        <v>67.790000000000006</v>
      </c>
      <c r="D306" s="40">
        <v>153.39000000000001</v>
      </c>
      <c r="E306" s="40">
        <v>85.7</v>
      </c>
      <c r="F306" s="40">
        <v>67.849999999999994</v>
      </c>
      <c r="G306" s="40">
        <v>153.55000000000001</v>
      </c>
      <c r="H306" s="40">
        <f t="shared" si="31"/>
        <v>9.9999999999994316E-2</v>
      </c>
      <c r="I306" s="40">
        <f t="shared" si="31"/>
        <v>5.9999999999988063E-2</v>
      </c>
      <c r="J306" s="40">
        <f t="shared" si="32"/>
        <v>0.15999999999998238</v>
      </c>
      <c r="K306" s="40">
        <f ca="1">[1]Оплата!BI272</f>
        <v>3960.3515000000002</v>
      </c>
      <c r="L306" s="40">
        <f ca="1">[1]Оплата!AG272</f>
        <v>0</v>
      </c>
      <c r="M306" s="40">
        <f>H306*M$6</f>
        <v>0.6819999999999613</v>
      </c>
      <c r="N306" s="41">
        <f>I306*N$6</f>
        <v>0.15899999999996836</v>
      </c>
      <c r="O306" s="39">
        <f t="shared" si="33"/>
        <v>0.84099999999992969</v>
      </c>
      <c r="P306" s="39"/>
      <c r="Q306" s="39"/>
      <c r="R306" s="41">
        <f ca="1">K306-O306+L306+P306</f>
        <v>3959.5105000000003</v>
      </c>
      <c r="S306" s="41" t="str">
        <f t="shared" si="30"/>
        <v xml:space="preserve">№248 </v>
      </c>
    </row>
    <row r="307" spans="1:20">
      <c r="A307" s="9" t="s">
        <v>293</v>
      </c>
      <c r="B307" s="42">
        <v>9655.9500000000007</v>
      </c>
      <c r="C307" s="42">
        <v>6447.6900000000005</v>
      </c>
      <c r="D307" s="42">
        <v>16103.66</v>
      </c>
      <c r="E307" s="9">
        <v>9684.2100000000009</v>
      </c>
      <c r="F307" s="9">
        <v>6453.57</v>
      </c>
      <c r="G307" s="9">
        <v>16137.81</v>
      </c>
      <c r="H307" s="42">
        <f t="shared" si="31"/>
        <v>28.260000000000218</v>
      </c>
      <c r="I307" s="42">
        <f t="shared" si="31"/>
        <v>5.8799999999991996</v>
      </c>
      <c r="J307" s="42">
        <f t="shared" si="32"/>
        <v>34.139999999999418</v>
      </c>
      <c r="K307" s="9">
        <f ca="1">[1]Оплата!BI273</f>
        <v>-5770.8160000000025</v>
      </c>
      <c r="L307" s="9">
        <f ca="1">[1]Оплата!AG273</f>
        <v>5000</v>
      </c>
      <c r="M307" s="42">
        <f>H307*M$6</f>
        <v>192.73320000000149</v>
      </c>
      <c r="N307" s="3">
        <f>I307*N$6</f>
        <v>15.581999999997878</v>
      </c>
      <c r="O307" s="9">
        <f t="shared" si="33"/>
        <v>208.31519999999938</v>
      </c>
      <c r="P307" s="9"/>
      <c r="Q307" s="9"/>
      <c r="R307" s="3">
        <f ca="1">K307-O307+L307+P307</f>
        <v>-979.13120000000163</v>
      </c>
      <c r="S307" s="3" t="str">
        <f t="shared" si="30"/>
        <v xml:space="preserve">№249 </v>
      </c>
    </row>
    <row r="308" spans="1:20" ht="17.25" customHeight="1">
      <c r="A308" s="39" t="s">
        <v>294</v>
      </c>
      <c r="B308" s="40">
        <v>60498.76</v>
      </c>
      <c r="C308" s="40">
        <v>25352.15</v>
      </c>
      <c r="D308" s="40">
        <v>85850.92</v>
      </c>
      <c r="E308" s="40">
        <v>61508.05</v>
      </c>
      <c r="F308" s="40">
        <v>25774.420000000002</v>
      </c>
      <c r="G308" s="40">
        <v>87282.48</v>
      </c>
      <c r="H308" s="40">
        <f>E308-B308-150</f>
        <v>859.29000000000087</v>
      </c>
      <c r="I308" s="40">
        <f>F308-C308-50</f>
        <v>372.27000000000044</v>
      </c>
      <c r="J308" s="40">
        <f>SUM(H308:I308)</f>
        <v>1231.5600000000013</v>
      </c>
      <c r="K308" s="40">
        <f ca="1">[1]Оплата!BI283</f>
        <v>-11399.589400000021</v>
      </c>
      <c r="L308" s="40">
        <f ca="1">[1]Оплата!AG283</f>
        <v>11400</v>
      </c>
      <c r="M308" s="40">
        <f>(H308)*M$6</f>
        <v>5860.3578000000061</v>
      </c>
      <c r="N308" s="41">
        <f>(I308)*N$6</f>
        <v>986.51550000000111</v>
      </c>
      <c r="O308" s="39">
        <f>SUM(M308:N308)</f>
        <v>6846.8733000000075</v>
      </c>
      <c r="P308" s="9"/>
      <c r="Q308" s="9"/>
      <c r="R308" s="41">
        <f ca="1">K308-O308+L308+P308</f>
        <v>-6846.4627000000291</v>
      </c>
      <c r="S308" s="41" t="str">
        <f>A308</f>
        <v>№Охрана 3</v>
      </c>
    </row>
    <row r="309" spans="1:20">
      <c r="A309" s="49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5"/>
      <c r="N309" s="45"/>
      <c r="O309" s="9"/>
      <c r="P309" s="9"/>
      <c r="Q309" s="9"/>
      <c r="R309" s="3"/>
    </row>
    <row r="310" spans="1:20">
      <c r="A310" s="49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5"/>
      <c r="N310" s="45"/>
      <c r="O310" s="9"/>
      <c r="P310" s="9"/>
      <c r="Q310" s="9"/>
      <c r="R310" s="3"/>
    </row>
    <row r="311" spans="1:20">
      <c r="A311" s="49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5"/>
      <c r="N311" s="45"/>
      <c r="O311" s="9"/>
      <c r="P311" s="9"/>
      <c r="Q311" s="9"/>
      <c r="R311" s="3"/>
    </row>
    <row r="312" spans="1:20">
      <c r="A312" s="49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5"/>
      <c r="N312" s="45"/>
      <c r="O312" s="9"/>
      <c r="P312" s="9"/>
      <c r="Q312" s="9"/>
      <c r="R312" s="3"/>
    </row>
    <row r="313" spans="1:20">
      <c r="A313" s="49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5"/>
      <c r="N313" s="45"/>
      <c r="O313" s="9"/>
      <c r="P313" s="9"/>
      <c r="Q313" s="9"/>
      <c r="R313" s="3"/>
    </row>
    <row r="314" spans="1:20">
      <c r="A314" s="49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5"/>
      <c r="N314" s="45"/>
      <c r="O314" s="9"/>
      <c r="P314" s="9"/>
      <c r="Q314" s="9"/>
      <c r="R314" s="3"/>
    </row>
    <row r="315" spans="1:20">
      <c r="A315" s="49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5"/>
      <c r="N315" s="45"/>
      <c r="O315" s="9"/>
      <c r="P315" s="9"/>
      <c r="Q315" s="9"/>
      <c r="R315" s="3"/>
    </row>
    <row r="316" spans="1:20">
      <c r="A316" s="49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5"/>
      <c r="N316" s="45"/>
      <c r="O316" s="9"/>
      <c r="P316" s="9"/>
      <c r="Q316" s="9"/>
      <c r="R316" s="3"/>
    </row>
    <row r="317" spans="1:20">
      <c r="A317" s="49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5"/>
      <c r="N317" s="45"/>
      <c r="O317" s="9"/>
      <c r="P317" s="9"/>
      <c r="Q317" s="9"/>
      <c r="R317" s="3"/>
    </row>
    <row r="318" spans="1:20">
      <c r="A318" s="49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5"/>
      <c r="N318" s="45"/>
      <c r="O318" s="9"/>
      <c r="P318" s="9"/>
      <c r="Q318" s="9"/>
      <c r="R318" s="3"/>
    </row>
    <row r="319" spans="1:20">
      <c r="A319" s="49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5"/>
      <c r="N319" s="45"/>
      <c r="O319" s="9"/>
      <c r="P319" s="9"/>
      <c r="Q319" s="9"/>
      <c r="R319" s="3"/>
    </row>
    <row r="320" spans="1:20">
      <c r="B320" s="50"/>
      <c r="E320" s="50"/>
      <c r="H320" s="50"/>
      <c r="N320" s="45"/>
      <c r="O320" s="45"/>
      <c r="P320" s="45"/>
      <c r="Q320" s="45"/>
    </row>
    <row r="321" spans="2:17">
      <c r="B321" s="50"/>
      <c r="E321" s="50"/>
      <c r="H321" s="50"/>
      <c r="N321" s="45"/>
      <c r="O321" s="45"/>
      <c r="P321" s="45"/>
      <c r="Q321" s="45"/>
    </row>
    <row r="322" spans="2:17">
      <c r="B322" s="50"/>
      <c r="E322" s="50"/>
      <c r="H322" s="50"/>
      <c r="N322" s="45"/>
      <c r="O322" s="45"/>
      <c r="P322" s="45"/>
      <c r="Q322" s="45"/>
    </row>
    <row r="323" spans="2:17">
      <c r="B323" s="50"/>
      <c r="E323" s="50"/>
      <c r="H323" s="50"/>
      <c r="N323" s="45"/>
      <c r="O323" s="45"/>
      <c r="P323" s="45"/>
      <c r="Q323" s="45"/>
    </row>
    <row r="324" spans="2:17">
      <c r="B324" s="50"/>
      <c r="E324" s="50"/>
      <c r="H324" s="50"/>
      <c r="N324" s="45"/>
      <c r="O324" s="45"/>
      <c r="P324" s="45"/>
      <c r="Q324" s="45"/>
    </row>
    <row r="325" spans="2:17">
      <c r="B325" s="50"/>
      <c r="E325" s="50"/>
      <c r="H325" s="50"/>
      <c r="N325" s="45"/>
      <c r="O325" s="45"/>
      <c r="P325" s="45"/>
      <c r="Q325" s="45"/>
    </row>
    <row r="326" spans="2:17">
      <c r="B326" s="50"/>
      <c r="E326" s="50"/>
      <c r="H326" s="50"/>
      <c r="N326" s="45"/>
      <c r="O326" s="45"/>
      <c r="P326" s="45"/>
      <c r="Q326" s="45"/>
    </row>
    <row r="327" spans="2:17">
      <c r="B327" s="50"/>
      <c r="E327" s="50"/>
      <c r="H327" s="50"/>
      <c r="N327" s="45"/>
      <c r="O327" s="45"/>
      <c r="P327" s="45"/>
      <c r="Q327" s="45"/>
    </row>
    <row r="328" spans="2:17">
      <c r="N328" s="45"/>
      <c r="O328" s="45"/>
      <c r="P328" s="45"/>
      <c r="Q328" s="45"/>
    </row>
    <row r="329" spans="2:17">
      <c r="N329" s="45"/>
      <c r="O329" s="45"/>
      <c r="P329" s="45"/>
      <c r="Q329" s="45"/>
    </row>
    <row r="330" spans="2:17">
      <c r="N330" s="45"/>
      <c r="O330" s="45"/>
      <c r="P330" s="45"/>
      <c r="Q330" s="45"/>
    </row>
    <row r="331" spans="2:17">
      <c r="N331" s="45"/>
      <c r="O331" s="45"/>
      <c r="P331" s="45"/>
      <c r="Q331" s="45"/>
    </row>
    <row r="332" spans="2:17">
      <c r="N332" s="45"/>
      <c r="O332" s="45"/>
      <c r="P332" s="45"/>
      <c r="Q332" s="45"/>
    </row>
    <row r="333" spans="2:17">
      <c r="N333" s="45"/>
      <c r="O333" s="45"/>
      <c r="P333" s="45"/>
      <c r="Q333" s="45"/>
    </row>
    <row r="334" spans="2:17">
      <c r="N334" s="45"/>
      <c r="O334" s="45"/>
      <c r="P334" s="45"/>
      <c r="Q334" s="45"/>
    </row>
    <row r="335" spans="2:17">
      <c r="N335" s="45"/>
      <c r="O335" s="45"/>
      <c r="P335" s="45"/>
      <c r="Q335" s="45"/>
    </row>
    <row r="336" spans="2:17">
      <c r="N336" s="45"/>
      <c r="O336" s="45"/>
      <c r="P336" s="45"/>
      <c r="Q336" s="45"/>
    </row>
    <row r="337" spans="14:17">
      <c r="N337" s="45"/>
      <c r="O337" s="45"/>
      <c r="P337" s="45"/>
      <c r="Q337" s="45"/>
    </row>
    <row r="338" spans="14:17">
      <c r="N338" s="45"/>
      <c r="O338" s="45"/>
      <c r="P338" s="45"/>
      <c r="Q338" s="45"/>
    </row>
    <row r="339" spans="14:17">
      <c r="N339" s="45"/>
      <c r="O339" s="45"/>
      <c r="P339" s="45"/>
      <c r="Q339" s="45"/>
    </row>
    <row r="340" spans="14:17">
      <c r="N340" s="45"/>
      <c r="O340" s="45"/>
      <c r="P340" s="45"/>
      <c r="Q340" s="45"/>
    </row>
    <row r="341" spans="14:17">
      <c r="N341" s="45"/>
      <c r="O341" s="45"/>
      <c r="P341" s="45"/>
      <c r="Q341" s="45"/>
    </row>
    <row r="342" spans="14:17">
      <c r="N342" s="45"/>
      <c r="O342" s="45"/>
      <c r="P342" s="45"/>
      <c r="Q342" s="45"/>
    </row>
    <row r="343" spans="14:17">
      <c r="N343" s="45"/>
      <c r="O343" s="45"/>
      <c r="P343" s="45"/>
      <c r="Q343" s="45"/>
    </row>
    <row r="344" spans="14:17">
      <c r="N344" s="45"/>
      <c r="O344" s="45"/>
      <c r="P344" s="45"/>
      <c r="Q344" s="45"/>
    </row>
    <row r="345" spans="14:17">
      <c r="N345" s="45"/>
      <c r="O345" s="45"/>
      <c r="P345" s="45"/>
      <c r="Q345" s="45"/>
    </row>
    <row r="346" spans="14:17">
      <c r="N346" s="45"/>
      <c r="O346" s="45"/>
      <c r="P346" s="45"/>
      <c r="Q346" s="45"/>
    </row>
    <row r="347" spans="14:17">
      <c r="N347" s="45"/>
      <c r="O347" s="45"/>
      <c r="P347" s="45"/>
      <c r="Q347" s="45"/>
    </row>
    <row r="348" spans="14:17">
      <c r="N348" s="45"/>
      <c r="O348" s="45"/>
      <c r="P348" s="45"/>
      <c r="Q348" s="45"/>
    </row>
    <row r="349" spans="14:17">
      <c r="N349" s="45"/>
      <c r="O349" s="45"/>
      <c r="P349" s="45"/>
      <c r="Q349" s="45"/>
    </row>
    <row r="350" spans="14:17">
      <c r="N350" s="45"/>
      <c r="O350" s="45"/>
      <c r="P350" s="45"/>
      <c r="Q350" s="45"/>
    </row>
    <row r="351" spans="14:17">
      <c r="N351" s="45"/>
      <c r="O351" s="45"/>
      <c r="P351" s="45"/>
      <c r="Q351" s="45"/>
    </row>
    <row r="352" spans="14:17">
      <c r="N352" s="45"/>
      <c r="O352" s="45"/>
      <c r="P352" s="45"/>
      <c r="Q352" s="45"/>
    </row>
    <row r="353" spans="14:17">
      <c r="N353" s="45"/>
      <c r="O353" s="45"/>
      <c r="P353" s="45"/>
      <c r="Q353" s="45"/>
    </row>
    <row r="354" spans="14:17">
      <c r="N354" s="45"/>
      <c r="O354" s="45"/>
      <c r="P354" s="45"/>
      <c r="Q354" s="45"/>
    </row>
    <row r="355" spans="14:17">
      <c r="N355" s="45"/>
      <c r="O355" s="45"/>
      <c r="P355" s="45"/>
      <c r="Q355" s="45"/>
    </row>
    <row r="356" spans="14:17">
      <c r="N356" s="45"/>
      <c r="O356" s="45"/>
      <c r="P356" s="45"/>
      <c r="Q356" s="45"/>
    </row>
    <row r="357" spans="14:17">
      <c r="N357" s="45"/>
      <c r="O357" s="45"/>
      <c r="P357" s="45"/>
      <c r="Q357" s="45"/>
    </row>
    <row r="358" spans="14:17">
      <c r="N358" s="45"/>
      <c r="O358" s="45"/>
      <c r="P358" s="45"/>
      <c r="Q358" s="45"/>
    </row>
    <row r="359" spans="14:17">
      <c r="N359" s="45"/>
      <c r="O359" s="45"/>
      <c r="P359" s="45"/>
      <c r="Q359" s="45"/>
    </row>
    <row r="360" spans="14:17">
      <c r="N360" s="45"/>
      <c r="O360" s="45"/>
      <c r="P360" s="45"/>
      <c r="Q360" s="45"/>
    </row>
    <row r="361" spans="14:17">
      <c r="N361" s="45"/>
      <c r="O361" s="45"/>
      <c r="P361" s="45"/>
      <c r="Q361" s="45"/>
    </row>
    <row r="362" spans="14:17">
      <c r="N362" s="45"/>
      <c r="O362" s="45"/>
      <c r="P362" s="45"/>
      <c r="Q362" s="45"/>
    </row>
    <row r="363" spans="14:17">
      <c r="N363" s="45"/>
      <c r="O363" s="45"/>
      <c r="P363" s="45"/>
      <c r="Q363" s="45"/>
    </row>
    <row r="364" spans="14:17">
      <c r="N364" s="45"/>
      <c r="O364" s="45"/>
      <c r="P364" s="45"/>
      <c r="Q364" s="45"/>
    </row>
    <row r="365" spans="14:17">
      <c r="N365" s="45"/>
      <c r="O365" s="45"/>
      <c r="P365" s="45"/>
      <c r="Q365" s="45"/>
    </row>
    <row r="366" spans="14:17">
      <c r="N366" s="45"/>
      <c r="O366" s="45"/>
      <c r="P366" s="45"/>
      <c r="Q366" s="45"/>
    </row>
    <row r="367" spans="14:17">
      <c r="N367" s="45"/>
      <c r="O367" s="45"/>
      <c r="P367" s="45"/>
      <c r="Q367" s="45"/>
    </row>
    <row r="368" spans="14:17">
      <c r="N368" s="45"/>
      <c r="O368" s="45"/>
      <c r="P368" s="45"/>
      <c r="Q368" s="45"/>
    </row>
  </sheetData>
  <mergeCells count="81">
    <mergeCell ref="E119:N119"/>
    <mergeCell ref="E136:N136"/>
    <mergeCell ref="E137:N137"/>
    <mergeCell ref="E152:N152"/>
    <mergeCell ref="E153:N153"/>
    <mergeCell ref="E170:N170"/>
    <mergeCell ref="H305:J305"/>
    <mergeCell ref="X9:AG9"/>
    <mergeCell ref="X10:AG10"/>
    <mergeCell ref="E22:N22"/>
    <mergeCell ref="E23:N23"/>
    <mergeCell ref="E42:N42"/>
    <mergeCell ref="E43:N43"/>
    <mergeCell ref="E62:N62"/>
    <mergeCell ref="E63:N63"/>
    <mergeCell ref="E82:N82"/>
    <mergeCell ref="H274:J274"/>
    <mergeCell ref="H275:J275"/>
    <mergeCell ref="H282:J282"/>
    <mergeCell ref="H286:J286"/>
    <mergeCell ref="H299:J299"/>
    <mergeCell ref="H300:J300"/>
    <mergeCell ref="E276:N276"/>
    <mergeCell ref="E277:N277"/>
    <mergeCell ref="E294:N294"/>
    <mergeCell ref="E295:N295"/>
    <mergeCell ref="H230:J230"/>
    <mergeCell ref="H243:J243"/>
    <mergeCell ref="H245:J245"/>
    <mergeCell ref="H262:J262"/>
    <mergeCell ref="H269:J269"/>
    <mergeCell ref="H271:J271"/>
    <mergeCell ref="E240:N240"/>
    <mergeCell ref="E241:N241"/>
    <mergeCell ref="E258:N258"/>
    <mergeCell ref="E259:N259"/>
    <mergeCell ref="H199:J199"/>
    <mergeCell ref="H201:J201"/>
    <mergeCell ref="H203:J203"/>
    <mergeCell ref="H216:J216"/>
    <mergeCell ref="H220:J220"/>
    <mergeCell ref="H229:J229"/>
    <mergeCell ref="E204:N204"/>
    <mergeCell ref="E205:N205"/>
    <mergeCell ref="E222:N222"/>
    <mergeCell ref="E223:N223"/>
    <mergeCell ref="H146:J146"/>
    <mergeCell ref="H158:J158"/>
    <mergeCell ref="H179:J179"/>
    <mergeCell ref="H182:J182"/>
    <mergeCell ref="H184:J184"/>
    <mergeCell ref="H198:J198"/>
    <mergeCell ref="E171:N171"/>
    <mergeCell ref="E188:N188"/>
    <mergeCell ref="E189:N189"/>
    <mergeCell ref="H54:J54"/>
    <mergeCell ref="H70:J70"/>
    <mergeCell ref="H72:J72"/>
    <mergeCell ref="H86:J86"/>
    <mergeCell ref="H98:J98"/>
    <mergeCell ref="H133:J133"/>
    <mergeCell ref="E83:N83"/>
    <mergeCell ref="E100:N100"/>
    <mergeCell ref="E101:N101"/>
    <mergeCell ref="E118:N118"/>
    <mergeCell ref="M8:O8"/>
    <mergeCell ref="H17:J17"/>
    <mergeCell ref="H18:J18"/>
    <mergeCell ref="H19:J19"/>
    <mergeCell ref="H30:J30"/>
    <mergeCell ref="H34:J34"/>
    <mergeCell ref="U3:AD3"/>
    <mergeCell ref="U4:AD4"/>
    <mergeCell ref="B7:D7"/>
    <mergeCell ref="E7:G7"/>
    <mergeCell ref="H7:J7"/>
    <mergeCell ref="M7:O7"/>
    <mergeCell ref="R7:R8"/>
    <mergeCell ref="B8:D8"/>
    <mergeCell ref="E8:G8"/>
    <mergeCell ref="H8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2021-12-02T06:48:37Z</dcterms:created>
  <dcterms:modified xsi:type="dcterms:W3CDTF">2021-12-02T07:04:21Z</dcterms:modified>
</cp:coreProperties>
</file>